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附件1" sheetId="1" r:id="rId1"/>
    <sheet name="附件2" sheetId="2" r:id="rId2"/>
    <sheet name="附件3" sheetId="3" r:id="rId3"/>
    <sheet name="附件4" sheetId="4" r:id="rId4"/>
    <sheet name="附件5" sheetId="5" r:id="rId5"/>
    <sheet name="附件6" sheetId="6" r:id="rId6"/>
    <sheet name="附件7" sheetId="7" r:id="rId7"/>
    <sheet name="附件8" sheetId="8" r:id="rId8"/>
    <sheet name="附件9" sheetId="9" r:id="rId9"/>
    <sheet name="附件10" sheetId="10" r:id="rId10"/>
  </sheets>
  <externalReferences>
    <externalReference r:id="rId11"/>
  </externalReferences>
  <definedNames>
    <definedName name="_xlnm._FilterDatabase" localSheetId="1" hidden="1">附件2!$A$5:$M$10</definedName>
    <definedName name="_xlnm._FilterDatabase" localSheetId="3" hidden="1">附件4!$A$7:$N$12</definedName>
    <definedName name="_xlnm._FilterDatabase" localSheetId="7" hidden="1">附件8!$A$5:$K$10</definedName>
    <definedName name="_xlnm.Print_Titles" localSheetId="1">附件2!$4:$5</definedName>
    <definedName name="_xlnm.Print_Titles" localSheetId="3">附件4!$4:$7</definedName>
    <definedName name="_xlnm.Print_Titles" localSheetId="4">附件5!$4:$5</definedName>
    <definedName name="_xlnm.Print_Titles" localSheetId="5">附件6!$4:$5</definedName>
    <definedName name="_xlnm._FilterDatabase" localSheetId="5" hidden="1">附件6!$A$6:$I$10</definedName>
    <definedName name="_xlnm.Print_Titles" localSheetId="6">附件7!$4:$5</definedName>
    <definedName name="_xlnm.Print_Titles" localSheetId="7">附件8!$4:$5</definedName>
  </definedNames>
  <calcPr calcId="144525"/>
</workbook>
</file>

<file path=xl/comments1.xml><?xml version="1.0" encoding="utf-8"?>
<comments xmlns="http://schemas.openxmlformats.org/spreadsheetml/2006/main">
  <authors>
    <author>潘子君</author>
  </authors>
  <commentList>
    <comment ref="H6" authorId="0">
      <text>
        <r>
          <rPr>
            <sz val="9"/>
            <rFont val="宋体"/>
            <charset val="134"/>
          </rPr>
          <t>北京师范大学珠海分校下达金额本应为负数，由于该校不再招生，剩余部分退役复学生就读该校，故本次暂不进行资金回收。</t>
        </r>
      </text>
    </comment>
  </commentList>
</comments>
</file>

<file path=xl/sharedStrings.xml><?xml version="1.0" encoding="utf-8"?>
<sst xmlns="http://schemas.openxmlformats.org/spreadsheetml/2006/main" count="333" uniqueCount="178">
  <si>
    <t>附件1：</t>
  </si>
  <si>
    <t>提前下达2026年高等教育学生资助资金安排表</t>
  </si>
  <si>
    <t>单位：万元</t>
  </si>
  <si>
    <t>单位名称</t>
  </si>
  <si>
    <t>项目名称</t>
  </si>
  <si>
    <t>项目预算级次        （中央级/省级/市级）</t>
  </si>
  <si>
    <t xml:space="preserve">“三保”目录 </t>
  </si>
  <si>
    <t>是否纳入“三保”专户管理（是/否）</t>
  </si>
  <si>
    <t>转移支付功能分类科目</t>
  </si>
  <si>
    <t>支出功能分类科目</t>
  </si>
  <si>
    <t>部门经济分类科目</t>
  </si>
  <si>
    <t>本次下达金额</t>
  </si>
  <si>
    <t>备注</t>
  </si>
  <si>
    <t>合计</t>
  </si>
  <si>
    <t>江门市本级</t>
  </si>
  <si>
    <t>提前下达2026年高等教育学生资助中央财政资金-江门市本级</t>
  </si>
  <si>
    <t>中央级</t>
  </si>
  <si>
    <t>五、非“三保”支出</t>
  </si>
  <si>
    <t>否</t>
  </si>
  <si>
    <t>2300245
教育共同财政事权转移支付支出</t>
  </si>
  <si>
    <t>205
教育支出</t>
  </si>
  <si>
    <t>提前下达2025年高等教育学生资助省财政资金-江门市本级</t>
  </si>
  <si>
    <t>附件2：</t>
  </si>
  <si>
    <t>提前下达2026年高等教育学生资助资金安排汇总表</t>
  </si>
  <si>
    <t>单位：人、元</t>
  </si>
  <si>
    <t>序号</t>
  </si>
  <si>
    <t>学校名称</t>
  </si>
  <si>
    <t>预算科目</t>
  </si>
  <si>
    <t>研究生
国家奖助学金</t>
  </si>
  <si>
    <t>本专科生
国家奖助学金</t>
  </si>
  <si>
    <t>家庭经济困难大学新生资助</t>
  </si>
  <si>
    <t>应征入伍</t>
  </si>
  <si>
    <t>直招军士</t>
  </si>
  <si>
    <t>退役士兵学费资助</t>
  </si>
  <si>
    <t>退役士兵国家助学金</t>
  </si>
  <si>
    <t>本次下达
高等教育学生资助省以上财政资金</t>
  </si>
  <si>
    <t>其中：
中央财政</t>
  </si>
  <si>
    <t>其中：
省财政资金</t>
  </si>
  <si>
    <t>1</t>
  </si>
  <si>
    <t>五邑大学</t>
  </si>
  <si>
    <t>2050205高等教育</t>
  </si>
  <si>
    <t>2</t>
  </si>
  <si>
    <t>江门职业技术学院</t>
  </si>
  <si>
    <t>2050305高等职业教育</t>
  </si>
  <si>
    <t>3</t>
  </si>
  <si>
    <t>广东江门中医药职业学院</t>
  </si>
  <si>
    <t>4</t>
  </si>
  <si>
    <t>广东江门幼儿师范高等专科学校</t>
  </si>
  <si>
    <t>附件3：</t>
  </si>
  <si>
    <t>提前下达2026年研究生国家奖助学金安排表</t>
  </si>
  <si>
    <t>2025年国家奖助学金省以上财政资金安排金额</t>
  </si>
  <si>
    <r>
      <rPr>
        <b/>
        <sz val="11"/>
        <rFont val="宋体"/>
        <charset val="134"/>
      </rPr>
      <t xml:space="preserve">提前下达2026年
省以上财政资金
</t>
    </r>
    <r>
      <rPr>
        <sz val="11"/>
        <rFont val="宋体"/>
        <charset val="134"/>
      </rPr>
      <t xml:space="preserve">(按2025年的90%)
</t>
    </r>
    <r>
      <rPr>
        <sz val="11"/>
        <color rgb="FFFF0000"/>
        <rFont val="宋体"/>
        <charset val="134"/>
      </rPr>
      <t>（次年按实际下达名额和发放人数清算）</t>
    </r>
  </si>
  <si>
    <t>国家奖学金</t>
  </si>
  <si>
    <t>学业奖学金</t>
  </si>
  <si>
    <t>国家助学金</t>
  </si>
  <si>
    <t>2025年
省以上财政
下达总额</t>
  </si>
  <si>
    <t>附件4：</t>
  </si>
  <si>
    <t>提前下达2026年本专科生国家奖助学金安排表</t>
  </si>
  <si>
    <t>助学金省以上财政支持比例</t>
  </si>
  <si>
    <t>2025年国家奖助学金落实情况(截至2025年11月)</t>
  </si>
  <si>
    <t>应清算金额（粤财科教2025-85号）</t>
  </si>
  <si>
    <t>预计2026年下达省以上财政资金</t>
  </si>
  <si>
    <t>国家
奖学金</t>
  </si>
  <si>
    <t>国家励志奖学金</t>
  </si>
  <si>
    <t>应安排2025年
省以上财政资金</t>
  </si>
  <si>
    <t>已安排2025年省以上财政资金</t>
  </si>
  <si>
    <t>应清算2025年省以上财政资金</t>
  </si>
  <si>
    <t>需清算2024年省以上财政资金</t>
  </si>
  <si>
    <t>春季学期</t>
  </si>
  <si>
    <t>秋季学期</t>
  </si>
  <si>
    <t>I=E*1+F*0.6+(G+H)*0.185*D</t>
  </si>
  <si>
    <t>A</t>
  </si>
  <si>
    <t>B</t>
  </si>
  <si>
    <t>C</t>
  </si>
  <si>
    <t>D</t>
  </si>
  <si>
    <t>E</t>
  </si>
  <si>
    <t>F</t>
  </si>
  <si>
    <t>G</t>
  </si>
  <si>
    <t>J</t>
  </si>
  <si>
    <t>K=J-I</t>
  </si>
  <si>
    <t>L</t>
  </si>
  <si>
    <t>M=I+K+L</t>
  </si>
  <si>
    <t>N=M*85%</t>
  </si>
  <si>
    <t>全省合计</t>
  </si>
  <si>
    <t>30%</t>
  </si>
  <si>
    <t>附件5：</t>
  </si>
  <si>
    <t>提前下达2026年高校学生应征入伍服义务兵役国家资助资金安排表</t>
  </si>
  <si>
    <t>2025年已下达
省以上财政金额
（粤财科教[2025]85号）</t>
  </si>
  <si>
    <t>2025-2026学年
学校资助系统
上报金额</t>
  </si>
  <si>
    <t>清算资金
（正为结余、负为垫付）</t>
  </si>
  <si>
    <t>核查清算
取消资格金额</t>
  </si>
  <si>
    <t>本次提前下达
省以上财政金额</t>
  </si>
  <si>
    <t>当年及以后年度可使用金额</t>
  </si>
  <si>
    <t>C=A-B</t>
  </si>
  <si>
    <t>F=C+D+E</t>
  </si>
  <si>
    <t>附件6：</t>
  </si>
  <si>
    <t>提前下达2026年直招军士资助资金安排表</t>
  </si>
  <si>
    <t>附件7：</t>
  </si>
  <si>
    <t>提前下达2026年退役士兵考入高校学费资助资金安排表</t>
  </si>
  <si>
    <t>附件8：</t>
  </si>
  <si>
    <t>提前下达2026年退役士兵本专科国家助学金资金安排表</t>
  </si>
  <si>
    <t>2025年已下达金额
（含地市分担资金、粤财科教[2025]85号）</t>
  </si>
  <si>
    <t>2024-2025学年春季学期学校资助系统填报人数</t>
  </si>
  <si>
    <t>2025-2026学年秋季学期学校资助系统填报人数</t>
  </si>
  <si>
    <t>2025年应下达金额</t>
  </si>
  <si>
    <t>当年及以后年度可使用金额(含地市应分担资金）</t>
  </si>
  <si>
    <t>E=(C+D)*1850元</t>
  </si>
  <si>
    <t>F=B-E</t>
  </si>
  <si>
    <t>G=(E-F)*A</t>
  </si>
  <si>
    <t>H</t>
  </si>
  <si>
    <t>附件9：</t>
  </si>
  <si>
    <t>2026年家庭经济困难大学新生资助资金安排表</t>
  </si>
  <si>
    <t>申请单位</t>
  </si>
  <si>
    <t>单位用款编码</t>
  </si>
  <si>
    <t>已资助</t>
  </si>
  <si>
    <t>本级应设立专项资金金额</t>
  </si>
  <si>
    <t>申请上级资助</t>
  </si>
  <si>
    <t>安排2026年大学新生资助资金（取整）</t>
  </si>
  <si>
    <t>人数</t>
  </si>
  <si>
    <t>金额</t>
  </si>
  <si>
    <t>江门市教育局</t>
  </si>
  <si>
    <t xml:space="preserve">     其中：市本级   </t>
  </si>
  <si>
    <t>440700000</t>
  </si>
  <si>
    <t xml:space="preserve">     其中：五邑大学</t>
  </si>
  <si>
    <t xml:space="preserve">     其中：江门职业技术学院</t>
  </si>
  <si>
    <t xml:space="preserve">     其中：广东江门中医药职业学院</t>
  </si>
  <si>
    <t xml:space="preserve">     其中：广东江门幼儿师范高等专科学校</t>
  </si>
  <si>
    <t>附件10：</t>
  </si>
  <si>
    <t>绩效目标表</t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</si>
  <si>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 xml:space="preserve"> 2026</t>
    </r>
    <r>
      <rPr>
        <sz val="10"/>
        <rFont val="宋体"/>
        <charset val="134"/>
      </rPr>
      <t>年度）</t>
    </r>
  </si>
  <si>
    <t>专项名称</t>
  </si>
  <si>
    <t>学生资助补助经费（高等教育学生资助）</t>
  </si>
  <si>
    <t>中央主管部门</t>
  </si>
  <si>
    <t>财政部、教育部、人力资源社会保障部</t>
  </si>
  <si>
    <t>省级财政部门</t>
  </si>
  <si>
    <t>广东省财政厅</t>
  </si>
  <si>
    <t>省级主管部门</t>
  </si>
  <si>
    <t>广东省教育厅</t>
  </si>
  <si>
    <t>资金情况
（万元）</t>
  </si>
  <si>
    <t xml:space="preserve"> 年度资金总额：</t>
  </si>
  <si>
    <t>（提前下达）30886.2918</t>
  </si>
  <si>
    <t xml:space="preserve">    其中：中央资金</t>
  </si>
  <si>
    <t>（提前下达）18398</t>
  </si>
  <si>
    <t xml:space="preserve">          地方资金</t>
  </si>
  <si>
    <t>（提前下达）12488.2918</t>
  </si>
  <si>
    <t>总体目标</t>
  </si>
  <si>
    <t>目标1:高等学校各项国家资助政策按规定得到落实。
目标2:满足家庭经济困难学生基本学习生活需要。
目标3:激励引导高校学生应征入伍，为退役士兵接受高等教育提供更多机会，提升就业竞争力。</t>
  </si>
  <si>
    <t>绩
效
指
标</t>
  </si>
  <si>
    <t>一级指标</t>
  </si>
  <si>
    <t>二级指标</t>
  </si>
  <si>
    <t>三级指标</t>
  </si>
  <si>
    <t>指标值</t>
  </si>
  <si>
    <t>产
出
指
标</t>
  </si>
  <si>
    <t>数量指标</t>
  </si>
  <si>
    <t>研究生国家奖学金奖励人数</t>
  </si>
  <si>
    <t>按下达名额</t>
  </si>
  <si>
    <t>本专科国家奖学金奖励人数</t>
  </si>
  <si>
    <t>专科生国家励志奖学金奖励人数</t>
  </si>
  <si>
    <t>研究生国家助学金资助面</t>
  </si>
  <si>
    <t>退役士兵考入高校应受助学生享受资助比例</t>
  </si>
  <si>
    <t>高校学生应征入伍应受助学生享受资助比例</t>
  </si>
  <si>
    <t>成本指标</t>
  </si>
  <si>
    <t>本专科生国家奖学金奖励标准</t>
  </si>
  <si>
    <t>10000元/生/年</t>
  </si>
  <si>
    <t>本专科生国家励志奖学金奖励标准</t>
  </si>
  <si>
    <t>6000元/生/年</t>
  </si>
  <si>
    <t>本专科生国家助学金补助标准</t>
  </si>
  <si>
    <t>人均3700元/生/学年</t>
  </si>
  <si>
    <t>时效指标</t>
  </si>
  <si>
    <t>奖助学金按规定及时发放率</t>
  </si>
  <si>
    <t>效益指标</t>
  </si>
  <si>
    <t>社会效益指标</t>
  </si>
  <si>
    <t>分配本专科国家助学金时，是否按规定适当向 民族院校或水平较高的高校、农林水地矿油等 专业为主的高校倾斜</t>
  </si>
  <si>
    <t>是</t>
  </si>
  <si>
    <t>满意度
指标</t>
  </si>
  <si>
    <t>服务对象满意度指标</t>
  </si>
  <si>
    <t>学生及家长满意程度</t>
  </si>
  <si>
    <t>≥90%</t>
  </si>
</sst>
</file>

<file path=xl/styles.xml><?xml version="1.0" encoding="utf-8"?>
<styleSheet xmlns="http://schemas.openxmlformats.org/spreadsheetml/2006/main">
  <numFmts count="12">
    <numFmt numFmtId="176" formatCode="0_ "/>
    <numFmt numFmtId="177" formatCode="#,##0.0000_ "/>
    <numFmt numFmtId="178" formatCode="0_ ;[Red]\-0\ "/>
    <numFmt numFmtId="179" formatCode="#,##0.0000_ ;[Red]\-#,##0.0000\ "/>
    <numFmt numFmtId="180" formatCode="#,##0_ "/>
    <numFmt numFmtId="181" formatCode="#,##0_);[Red]\(#,##0\)"/>
    <numFmt numFmtId="182" formatCode="#,##0_ ;[Red]\-#,##0\ "/>
    <numFmt numFmtId="183" formatCode="#,##0.0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5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name val="宋体"/>
      <charset val="0"/>
    </font>
    <font>
      <sz val="10"/>
      <color theme="1"/>
      <name val="宋体"/>
      <charset val="134"/>
    </font>
    <font>
      <sz val="10"/>
      <color theme="1"/>
      <name val="宋体"/>
      <charset val="0"/>
    </font>
    <font>
      <sz val="10"/>
      <name val="Arial Narrow"/>
      <charset val="0"/>
    </font>
    <font>
      <b/>
      <sz val="11"/>
      <name val="宋体"/>
      <charset val="134"/>
      <scheme val="minor"/>
    </font>
    <font>
      <b/>
      <sz val="11"/>
      <name val="宋体"/>
      <charset val="0"/>
    </font>
    <font>
      <sz val="11"/>
      <name val="宋体"/>
      <charset val="0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b/>
      <sz val="18"/>
      <color theme="1"/>
      <name val="宋体"/>
      <charset val="134"/>
    </font>
    <font>
      <b/>
      <sz val="11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Times New Roman"/>
      <charset val="134"/>
    </font>
    <font>
      <sz val="11"/>
      <color rgb="FFFF0000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0" fontId="1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52" fillId="26" borderId="21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54" fillId="33" borderId="21" applyNumberFormat="0" applyAlignment="0" applyProtection="0">
      <alignment vertical="center"/>
    </xf>
    <xf numFmtId="0" fontId="55" fillId="26" borderId="22" applyNumberFormat="0" applyAlignment="0" applyProtection="0">
      <alignment vertical="center"/>
    </xf>
    <xf numFmtId="0" fontId="43" fillId="10" borderId="17" applyNumberFormat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21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</cellStyleXfs>
  <cellXfs count="174">
    <xf numFmtId="0" fontId="0" fillId="0" borderId="0" xfId="0"/>
    <xf numFmtId="0" fontId="1" fillId="0" borderId="0" xfId="47" applyFont="1" applyFill="1" applyAlignment="1">
      <alignment vertical="center" wrapText="1"/>
    </xf>
    <xf numFmtId="0" fontId="2" fillId="0" borderId="0" xfId="47" applyFont="1" applyFill="1" applyAlignment="1">
      <alignment vertical="center" wrapText="1"/>
    </xf>
    <xf numFmtId="0" fontId="1" fillId="0" borderId="0" xfId="47" applyFont="1" applyFill="1" applyAlignment="1">
      <alignment horizontal="center" vertical="center" wrapText="1"/>
    </xf>
    <xf numFmtId="0" fontId="1" fillId="0" borderId="0" xfId="47" applyFont="1" applyFill="1" applyAlignment="1">
      <alignment vertical="center"/>
    </xf>
    <xf numFmtId="0" fontId="3" fillId="0" borderId="0" xfId="47" applyFont="1" applyFill="1" applyAlignment="1">
      <alignment vertical="center" wrapText="1"/>
    </xf>
    <xf numFmtId="0" fontId="4" fillId="0" borderId="0" xfId="47" applyFont="1" applyFill="1" applyAlignment="1">
      <alignment horizontal="center" vertical="center" wrapText="1"/>
    </xf>
    <xf numFmtId="0" fontId="5" fillId="0" borderId="0" xfId="47" applyFont="1" applyFill="1" applyAlignment="1">
      <alignment horizontal="center" vertical="center" wrapText="1"/>
    </xf>
    <xf numFmtId="0" fontId="5" fillId="0" borderId="1" xfId="47" applyFont="1" applyFill="1" applyBorder="1" applyAlignment="1">
      <alignment vertical="center"/>
    </xf>
    <xf numFmtId="0" fontId="5" fillId="0" borderId="1" xfId="47" applyFont="1" applyFill="1" applyBorder="1" applyAlignment="1">
      <alignment vertical="center" wrapText="1"/>
    </xf>
    <xf numFmtId="0" fontId="5" fillId="0" borderId="0" xfId="47" applyFont="1" applyFill="1" applyBorder="1" applyAlignment="1">
      <alignment vertical="center" wrapText="1"/>
    </xf>
    <xf numFmtId="0" fontId="5" fillId="0" borderId="2" xfId="47" applyFont="1" applyFill="1" applyBorder="1" applyAlignment="1">
      <alignment horizontal="center" vertical="center" wrapText="1"/>
    </xf>
    <xf numFmtId="0" fontId="5" fillId="0" borderId="3" xfId="47" applyFont="1" applyFill="1" applyBorder="1" applyAlignment="1">
      <alignment horizontal="center" vertical="center" wrapText="1"/>
    </xf>
    <xf numFmtId="0" fontId="5" fillId="0" borderId="4" xfId="47" applyFont="1" applyFill="1" applyBorder="1" applyAlignment="1">
      <alignment horizontal="center" vertical="center" wrapText="1"/>
    </xf>
    <xf numFmtId="0" fontId="5" fillId="0" borderId="5" xfId="47" applyFont="1" applyFill="1" applyBorder="1" applyAlignment="1">
      <alignment horizontal="center" vertical="center" wrapText="1"/>
    </xf>
    <xf numFmtId="0" fontId="5" fillId="0" borderId="6" xfId="47" applyFont="1" applyFill="1" applyBorder="1" applyAlignment="1">
      <alignment horizontal="center" vertical="center" wrapText="1"/>
    </xf>
    <xf numFmtId="0" fontId="5" fillId="0" borderId="7" xfId="47" applyFont="1" applyFill="1" applyBorder="1" applyAlignment="1">
      <alignment vertical="center" wrapText="1"/>
    </xf>
    <xf numFmtId="0" fontId="5" fillId="0" borderId="8" xfId="47" applyFont="1" applyFill="1" applyBorder="1" applyAlignment="1">
      <alignment horizontal="center" vertical="center" wrapText="1"/>
    </xf>
    <xf numFmtId="0" fontId="5" fillId="0" borderId="9" xfId="47" applyFont="1" applyFill="1" applyBorder="1" applyAlignment="1">
      <alignment horizontal="center" vertical="center" wrapText="1"/>
    </xf>
    <xf numFmtId="0" fontId="5" fillId="0" borderId="10" xfId="47" applyFont="1" applyFill="1" applyBorder="1" applyAlignment="1">
      <alignment horizontal="center" vertical="center" wrapText="1"/>
    </xf>
    <xf numFmtId="0" fontId="5" fillId="0" borderId="11" xfId="47" applyFont="1" applyFill="1" applyBorder="1" applyAlignment="1">
      <alignment horizontal="center" vertical="center" wrapText="1"/>
    </xf>
    <xf numFmtId="0" fontId="5" fillId="0" borderId="7" xfId="47" applyFont="1" applyFill="1" applyBorder="1" applyAlignment="1">
      <alignment horizontal="center" vertical="center" wrapText="1"/>
    </xf>
    <xf numFmtId="0" fontId="5" fillId="0" borderId="7" xfId="47" applyFont="1" applyFill="1" applyBorder="1" applyAlignment="1">
      <alignment horizontal="left" vertical="center" wrapText="1"/>
    </xf>
    <xf numFmtId="0" fontId="5" fillId="0" borderId="2" xfId="47" applyFont="1" applyFill="1" applyBorder="1" applyAlignment="1">
      <alignment horizontal="left" vertical="center" wrapText="1"/>
    </xf>
    <xf numFmtId="0" fontId="5" fillId="0" borderId="12" xfId="47" applyFont="1" applyFill="1" applyBorder="1" applyAlignment="1">
      <alignment horizontal="center" vertical="center" wrapText="1"/>
    </xf>
    <xf numFmtId="0" fontId="5" fillId="0" borderId="13" xfId="47" applyFont="1" applyFill="1" applyBorder="1" applyAlignment="1">
      <alignment horizontal="center" vertical="center" wrapText="1"/>
    </xf>
    <xf numFmtId="0" fontId="5" fillId="0" borderId="14" xfId="47" applyFont="1" applyFill="1" applyBorder="1" applyAlignment="1">
      <alignment horizontal="center" vertical="center" wrapText="1"/>
    </xf>
    <xf numFmtId="0" fontId="5" fillId="0" borderId="4" xfId="47" applyFont="1" applyFill="1" applyBorder="1" applyAlignment="1">
      <alignment horizontal="left" vertical="center" wrapText="1"/>
    </xf>
    <xf numFmtId="9" fontId="5" fillId="0" borderId="7" xfId="47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82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82" fontId="1" fillId="0" borderId="0" xfId="0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181" fontId="8" fillId="2" borderId="7" xfId="0" applyNumberFormat="1" applyFont="1" applyFill="1" applyBorder="1" applyAlignment="1">
      <alignment vertical="center"/>
    </xf>
    <xf numFmtId="0" fontId="8" fillId="0" borderId="7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 wrapText="1"/>
    </xf>
    <xf numFmtId="181" fontId="8" fillId="0" borderId="7" xfId="0" applyNumberFormat="1" applyFont="1" applyFill="1" applyBorder="1" applyAlignment="1">
      <alignment vertical="center"/>
    </xf>
    <xf numFmtId="0" fontId="10" fillId="0" borderId="7" xfId="0" applyFont="1" applyFill="1" applyBorder="1" applyAlignment="1">
      <alignment vertical="center" wrapText="1"/>
    </xf>
    <xf numFmtId="49" fontId="1" fillId="0" borderId="7" xfId="0" applyNumberFormat="1" applyFont="1" applyFill="1" applyBorder="1" applyAlignment="1">
      <alignment horizontal="center" vertical="center"/>
    </xf>
    <xf numFmtId="182" fontId="5" fillId="0" borderId="0" xfId="1" applyNumberFormat="1" applyFont="1" applyAlignment="1">
      <alignment horizontal="left" vertical="center"/>
    </xf>
    <xf numFmtId="182" fontId="4" fillId="0" borderId="0" xfId="1" applyNumberFormat="1" applyFont="1" applyAlignment="1">
      <alignment horizontal="center" vertical="center"/>
    </xf>
    <xf numFmtId="182" fontId="6" fillId="0" borderId="1" xfId="1" applyNumberFormat="1" applyFont="1" applyBorder="1" applyAlignment="1">
      <alignment vertical="center"/>
    </xf>
    <xf numFmtId="182" fontId="8" fillId="0" borderId="7" xfId="0" applyNumberFormat="1" applyFont="1" applyFill="1" applyBorder="1" applyAlignment="1">
      <alignment horizontal="center" vertical="center" wrapText="1"/>
    </xf>
    <xf numFmtId="182" fontId="7" fillId="0" borderId="7" xfId="0" applyNumberFormat="1" applyFont="1" applyFill="1" applyBorder="1" applyAlignment="1">
      <alignment horizontal="center" vertical="center"/>
    </xf>
    <xf numFmtId="182" fontId="8" fillId="2" borderId="7" xfId="0" applyNumberFormat="1" applyFont="1" applyFill="1" applyBorder="1" applyAlignment="1">
      <alignment horizontal="right" vertical="center"/>
    </xf>
    <xf numFmtId="182" fontId="8" fillId="0" borderId="7" xfId="0" applyNumberFormat="1" applyFont="1" applyFill="1" applyBorder="1" applyAlignment="1">
      <alignment vertical="center"/>
    </xf>
    <xf numFmtId="182" fontId="6" fillId="0" borderId="1" xfId="1" applyNumberFormat="1" applyFont="1" applyBorder="1" applyAlignment="1">
      <alignment horizontal="right" vertical="center"/>
    </xf>
    <xf numFmtId="182" fontId="10" fillId="0" borderId="7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Alignment="1">
      <alignment horizontal="left" vertical="center"/>
    </xf>
    <xf numFmtId="179" fontId="15" fillId="0" borderId="0" xfId="0" applyNumberFormat="1" applyFont="1" applyFill="1" applyBorder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7" fillId="0" borderId="7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vertical="center"/>
    </xf>
    <xf numFmtId="49" fontId="17" fillId="0" borderId="7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19" fillId="2" borderId="7" xfId="0" applyFont="1" applyFill="1" applyBorder="1" applyAlignment="1">
      <alignment horizontal="right" vertical="center"/>
    </xf>
    <xf numFmtId="49" fontId="20" fillId="0" borderId="7" xfId="0" applyNumberFormat="1" applyFont="1" applyFill="1" applyBorder="1" applyAlignment="1">
      <alignment horizontal="center" vertical="center" wrapText="1"/>
    </xf>
    <xf numFmtId="49" fontId="20" fillId="0" borderId="7" xfId="0" applyNumberFormat="1" applyFont="1" applyFill="1" applyBorder="1" applyAlignment="1" applyProtection="1">
      <alignment vertical="center" wrapText="1"/>
      <protection locked="0"/>
    </xf>
    <xf numFmtId="0" fontId="21" fillId="0" borderId="7" xfId="0" applyFont="1" applyFill="1" applyBorder="1" applyAlignment="1">
      <alignment vertical="center" shrinkToFit="1"/>
    </xf>
    <xf numFmtId="0" fontId="22" fillId="0" borderId="7" xfId="0" applyFont="1" applyFill="1" applyBorder="1" applyAlignment="1">
      <alignment horizontal="center" vertical="center" shrinkToFit="1"/>
    </xf>
    <xf numFmtId="49" fontId="20" fillId="0" borderId="7" xfId="0" applyNumberFormat="1" applyFont="1" applyFill="1" applyBorder="1" applyAlignment="1" applyProtection="1">
      <alignment vertical="center"/>
      <protection locked="0"/>
    </xf>
    <xf numFmtId="49" fontId="20" fillId="0" borderId="7" xfId="47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Alignment="1">
      <alignment vertical="center"/>
    </xf>
    <xf numFmtId="183" fontId="23" fillId="0" borderId="7" xfId="0" applyNumberFormat="1" applyFont="1" applyFill="1" applyBorder="1" applyAlignment="1">
      <alignment horizontal="center" vertical="center" wrapText="1"/>
    </xf>
    <xf numFmtId="49" fontId="18" fillId="0" borderId="7" xfId="0" applyNumberFormat="1" applyFont="1" applyFill="1" applyBorder="1" applyAlignment="1">
      <alignment horizontal="center" vertical="center" wrapText="1"/>
    </xf>
    <xf numFmtId="49" fontId="18" fillId="0" borderId="14" xfId="0" applyNumberFormat="1" applyFont="1" applyFill="1" applyBorder="1" applyAlignment="1">
      <alignment horizontal="center" vertical="center" wrapText="1"/>
    </xf>
    <xf numFmtId="182" fontId="24" fillId="2" borderId="7" xfId="0" applyNumberFormat="1" applyFont="1" applyFill="1" applyBorder="1" applyAlignment="1">
      <alignment horizontal="right" vertical="center"/>
    </xf>
    <xf numFmtId="182" fontId="25" fillId="0" borderId="7" xfId="0" applyNumberFormat="1" applyFont="1" applyFill="1" applyBorder="1" applyAlignment="1">
      <alignment horizontal="right" vertical="center" shrinkToFit="1"/>
    </xf>
    <xf numFmtId="182" fontId="2" fillId="0" borderId="0" xfId="0" applyNumberFormat="1" applyFont="1" applyFill="1" applyBorder="1" applyAlignment="1">
      <alignment horizontal="right" vertical="center"/>
    </xf>
    <xf numFmtId="182" fontId="26" fillId="3" borderId="7" xfId="0" applyNumberFormat="1" applyFont="1" applyFill="1" applyBorder="1" applyAlignment="1">
      <alignment horizontal="center" vertical="center" wrapText="1"/>
    </xf>
    <xf numFmtId="182" fontId="26" fillId="0" borderId="7" xfId="0" applyNumberFormat="1" applyFont="1" applyFill="1" applyBorder="1" applyAlignment="1">
      <alignment horizontal="center" vertical="center" wrapText="1"/>
    </xf>
    <xf numFmtId="182" fontId="27" fillId="0" borderId="0" xfId="13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 vertical="center"/>
    </xf>
    <xf numFmtId="10" fontId="28" fillId="0" borderId="0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vertical="center" shrinkToFit="1"/>
    </xf>
    <xf numFmtId="182" fontId="11" fillId="0" borderId="0" xfId="0" applyNumberFormat="1" applyFont="1" applyFill="1" applyBorder="1" applyAlignment="1">
      <alignment vertical="center"/>
    </xf>
    <xf numFmtId="182" fontId="16" fillId="0" borderId="0" xfId="0" applyNumberFormat="1" applyFont="1" applyFill="1" applyBorder="1" applyAlignment="1">
      <alignment horizontal="center" vertical="center"/>
    </xf>
    <xf numFmtId="49" fontId="26" fillId="0" borderId="7" xfId="0" applyNumberFormat="1" applyFont="1" applyFill="1" applyBorder="1" applyAlignment="1">
      <alignment horizontal="center" vertical="center" wrapText="1"/>
    </xf>
    <xf numFmtId="182" fontId="6" fillId="0" borderId="7" xfId="13" applyNumberFormat="1" applyFont="1" applyFill="1" applyBorder="1" applyAlignment="1">
      <alignment vertical="center" wrapText="1"/>
    </xf>
    <xf numFmtId="182" fontId="14" fillId="0" borderId="0" xfId="0" applyNumberFormat="1" applyFont="1" applyFill="1" applyBorder="1" applyAlignment="1">
      <alignment vertical="center"/>
    </xf>
    <xf numFmtId="182" fontId="6" fillId="0" borderId="7" xfId="13" applyNumberFormat="1" applyFont="1" applyFill="1" applyBorder="1" applyAlignment="1">
      <alignment horizontal="right" vertical="center" wrapText="1"/>
    </xf>
    <xf numFmtId="0" fontId="29" fillId="0" borderId="7" xfId="0" applyFont="1" applyFill="1" applyBorder="1" applyAlignment="1">
      <alignment horizontal="center" vertical="center" wrapText="1"/>
    </xf>
    <xf numFmtId="176" fontId="30" fillId="0" borderId="4" xfId="0" applyNumberFormat="1" applyFont="1" applyFill="1" applyBorder="1" applyAlignment="1">
      <alignment horizontal="center" vertical="center" wrapText="1"/>
    </xf>
    <xf numFmtId="176" fontId="17" fillId="0" borderId="7" xfId="0" applyNumberFormat="1" applyFont="1" applyFill="1" applyBorder="1" applyAlignment="1">
      <alignment horizontal="center" vertical="center" wrapText="1"/>
    </xf>
    <xf numFmtId="180" fontId="17" fillId="0" borderId="7" xfId="0" applyNumberFormat="1" applyFont="1" applyFill="1" applyBorder="1" applyAlignment="1">
      <alignment horizontal="center" vertical="center" wrapText="1"/>
    </xf>
    <xf numFmtId="182" fontId="23" fillId="2" borderId="7" xfId="0" applyNumberFormat="1" applyFont="1" applyFill="1" applyBorder="1" applyAlignment="1">
      <alignment vertical="center" wrapText="1"/>
    </xf>
    <xf numFmtId="182" fontId="2" fillId="0" borderId="7" xfId="0" applyNumberFormat="1" applyFont="1" applyFill="1" applyBorder="1" applyAlignment="1">
      <alignment horizontal="right" vertical="center" wrapText="1"/>
    </xf>
    <xf numFmtId="182" fontId="27" fillId="0" borderId="0" xfId="13" applyNumberFormat="1" applyFont="1" applyFill="1" applyAlignment="1">
      <alignment horizontal="right" vertical="center"/>
    </xf>
    <xf numFmtId="182" fontId="30" fillId="0" borderId="3" xfId="0" applyNumberFormat="1" applyFont="1" applyFill="1" applyBorder="1" applyAlignment="1">
      <alignment horizontal="center" vertical="center" wrapText="1"/>
    </xf>
    <xf numFmtId="182" fontId="30" fillId="0" borderId="2" xfId="0" applyNumberFormat="1" applyFont="1" applyFill="1" applyBorder="1" applyAlignment="1">
      <alignment horizontal="center" vertical="center" wrapText="1"/>
    </xf>
    <xf numFmtId="182" fontId="30" fillId="0" borderId="4" xfId="0" applyNumberFormat="1" applyFont="1" applyFill="1" applyBorder="1" applyAlignment="1">
      <alignment horizontal="center" vertical="center" wrapText="1"/>
    </xf>
    <xf numFmtId="182" fontId="17" fillId="0" borderId="7" xfId="0" applyNumberFormat="1" applyFont="1" applyFill="1" applyBorder="1" applyAlignment="1">
      <alignment horizontal="center" vertical="center" wrapText="1"/>
    </xf>
    <xf numFmtId="182" fontId="31" fillId="0" borderId="7" xfId="0" applyNumberFormat="1" applyFont="1" applyFill="1" applyBorder="1" applyAlignment="1">
      <alignment horizontal="center" vertical="center" wrapText="1"/>
    </xf>
    <xf numFmtId="182" fontId="17" fillId="0" borderId="12" xfId="0" applyNumberFormat="1" applyFont="1" applyFill="1" applyBorder="1" applyAlignment="1">
      <alignment horizontal="center" vertical="center" wrapText="1"/>
    </xf>
    <xf numFmtId="182" fontId="17" fillId="0" borderId="13" xfId="0" applyNumberFormat="1" applyFont="1" applyFill="1" applyBorder="1" applyAlignment="1">
      <alignment horizontal="center" vertical="center" wrapText="1"/>
    </xf>
    <xf numFmtId="182" fontId="17" fillId="0" borderId="14" xfId="0" applyNumberFormat="1" applyFont="1" applyFill="1" applyBorder="1" applyAlignment="1">
      <alignment horizontal="center" vertical="center" wrapText="1"/>
    </xf>
    <xf numFmtId="178" fontId="0" fillId="0" borderId="0" xfId="0" applyNumberForma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/>
    </xf>
    <xf numFmtId="182" fontId="10" fillId="0" borderId="0" xfId="0" applyNumberFormat="1" applyFont="1" applyFill="1" applyBorder="1" applyAlignment="1">
      <alignment vertical="center"/>
    </xf>
    <xf numFmtId="180" fontId="10" fillId="0" borderId="0" xfId="0" applyNumberFormat="1" applyFont="1" applyFill="1" applyBorder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32" fillId="0" borderId="0" xfId="0" applyFont="1" applyFill="1" applyBorder="1" applyAlignment="1">
      <alignment horizontal="center" vertical="center"/>
    </xf>
    <xf numFmtId="182" fontId="32" fillId="0" borderId="0" xfId="0" applyNumberFormat="1" applyFont="1" applyFill="1" applyBorder="1" applyAlignment="1">
      <alignment horizontal="center" vertical="center"/>
    </xf>
    <xf numFmtId="0" fontId="13" fillId="0" borderId="7" xfId="0" applyNumberFormat="1" applyFont="1" applyFill="1" applyBorder="1" applyAlignment="1">
      <alignment horizontal="center" vertical="center"/>
    </xf>
    <xf numFmtId="0" fontId="13" fillId="0" borderId="7" xfId="0" applyNumberFormat="1" applyFont="1" applyFill="1" applyBorder="1" applyAlignment="1">
      <alignment horizontal="center" vertical="center" wrapText="1"/>
    </xf>
    <xf numFmtId="182" fontId="18" fillId="0" borderId="2" xfId="0" applyNumberFormat="1" applyFont="1" applyFill="1" applyBorder="1" applyAlignment="1">
      <alignment horizontal="center" vertical="center" wrapText="1"/>
    </xf>
    <xf numFmtId="182" fontId="18" fillId="0" borderId="4" xfId="0" applyNumberFormat="1" applyFont="1" applyFill="1" applyBorder="1" applyAlignment="1">
      <alignment horizontal="center" vertical="center" wrapText="1"/>
    </xf>
    <xf numFmtId="182" fontId="33" fillId="0" borderId="7" xfId="0" applyNumberFormat="1" applyFont="1" applyFill="1" applyBorder="1" applyAlignment="1">
      <alignment horizontal="center" vertical="center" wrapText="1"/>
    </xf>
    <xf numFmtId="178" fontId="13" fillId="2" borderId="7" xfId="0" applyNumberFormat="1" applyFont="1" applyFill="1" applyBorder="1" applyAlignment="1">
      <alignment horizontal="center" vertical="center" wrapText="1"/>
    </xf>
    <xf numFmtId="178" fontId="5" fillId="2" borderId="7" xfId="0" applyNumberFormat="1" applyFont="1" applyFill="1" applyBorder="1" applyAlignment="1">
      <alignment horizontal="center" vertical="center" wrapText="1"/>
    </xf>
    <xf numFmtId="182" fontId="29" fillId="2" borderId="7" xfId="0" applyNumberFormat="1" applyFont="1" applyFill="1" applyBorder="1" applyAlignment="1">
      <alignment horizontal="right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 applyProtection="1">
      <alignment vertical="center" wrapText="1"/>
      <protection locked="0"/>
    </xf>
    <xf numFmtId="182" fontId="0" fillId="0" borderId="7" xfId="0" applyNumberFormat="1" applyFill="1" applyBorder="1" applyAlignment="1">
      <alignment vertical="center"/>
    </xf>
    <xf numFmtId="0" fontId="10" fillId="0" borderId="0" xfId="0" applyNumberFormat="1" applyFont="1" applyFill="1" applyBorder="1" applyAlignment="1"/>
    <xf numFmtId="182" fontId="10" fillId="0" borderId="0" xfId="0" applyNumberFormat="1" applyFont="1" applyFill="1" applyBorder="1" applyAlignment="1"/>
    <xf numFmtId="180" fontId="32" fillId="0" borderId="0" xfId="0" applyNumberFormat="1" applyFont="1" applyFill="1" applyBorder="1" applyAlignment="1">
      <alignment horizontal="center" vertical="center"/>
    </xf>
    <xf numFmtId="180" fontId="34" fillId="0" borderId="0" xfId="0" applyNumberFormat="1" applyFont="1" applyFill="1" applyBorder="1" applyAlignment="1">
      <alignment horizontal="right" vertical="center"/>
    </xf>
    <xf numFmtId="182" fontId="18" fillId="0" borderId="3" xfId="0" applyNumberFormat="1" applyFont="1" applyFill="1" applyBorder="1" applyAlignment="1">
      <alignment horizontal="center" vertical="center" wrapText="1"/>
    </xf>
    <xf numFmtId="180" fontId="29" fillId="0" borderId="7" xfId="0" applyNumberFormat="1" applyFont="1" applyFill="1" applyBorder="1" applyAlignment="1">
      <alignment horizontal="center" vertical="center" wrapText="1"/>
    </xf>
    <xf numFmtId="180" fontId="29" fillId="2" borderId="7" xfId="0" applyNumberFormat="1" applyFont="1" applyFill="1" applyBorder="1" applyAlignment="1">
      <alignment horizontal="right" vertical="center" wrapText="1"/>
    </xf>
    <xf numFmtId="180" fontId="2" fillId="0" borderId="7" xfId="0" applyNumberFormat="1" applyFont="1" applyFill="1" applyBorder="1" applyAlignment="1">
      <alignment horizontal="right" vertical="center" wrapText="1"/>
    </xf>
    <xf numFmtId="180" fontId="10" fillId="0" borderId="0" xfId="0" applyNumberFormat="1" applyFont="1" applyFill="1" applyBorder="1" applyAlignment="1"/>
    <xf numFmtId="0" fontId="13" fillId="0" borderId="0" xfId="0" applyFont="1" applyFill="1" applyBorder="1" applyAlignment="1">
      <alignment vertical="center"/>
    </xf>
    <xf numFmtId="49" fontId="13" fillId="2" borderId="7" xfId="13" applyNumberFormat="1" applyFont="1" applyFill="1" applyBorder="1" applyAlignment="1">
      <alignment horizontal="center" vertical="center" wrapText="1"/>
    </xf>
    <xf numFmtId="49" fontId="13" fillId="2" borderId="7" xfId="13" applyNumberFormat="1" applyFont="1" applyFill="1" applyBorder="1" applyAlignment="1" applyProtection="1">
      <alignment horizontal="center" vertical="center" wrapText="1"/>
      <protection locked="0"/>
    </xf>
    <xf numFmtId="43" fontId="19" fillId="2" borderId="7" xfId="13" applyNumberFormat="1" applyFont="1" applyFill="1" applyBorder="1" applyAlignment="1">
      <alignment horizontal="left" vertical="center"/>
    </xf>
    <xf numFmtId="182" fontId="23" fillId="2" borderId="7" xfId="13" applyNumberFormat="1" applyFont="1" applyFill="1" applyBorder="1" applyAlignment="1">
      <alignment vertical="center" wrapText="1"/>
    </xf>
    <xf numFmtId="182" fontId="17" fillId="0" borderId="7" xfId="0" applyNumberFormat="1" applyFont="1" applyFill="1" applyBorder="1" applyAlignment="1">
      <alignment vertical="center" wrapText="1"/>
    </xf>
    <xf numFmtId="182" fontId="16" fillId="0" borderId="0" xfId="0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177" fontId="0" fillId="0" borderId="0" xfId="0" applyNumberFormat="1"/>
    <xf numFmtId="0" fontId="0" fillId="0" borderId="0" xfId="0" applyAlignment="1">
      <alignment vertical="center"/>
    </xf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wrapText="1"/>
    </xf>
    <xf numFmtId="0" fontId="26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177" fontId="35" fillId="0" borderId="0" xfId="0" applyNumberFormat="1" applyFont="1" applyAlignment="1">
      <alignment horizontal="center" vertical="center"/>
    </xf>
    <xf numFmtId="177" fontId="0" fillId="0" borderId="0" xfId="0" applyNumberFormat="1" applyFont="1" applyAlignment="1">
      <alignment horizontal="right"/>
    </xf>
    <xf numFmtId="180" fontId="0" fillId="0" borderId="0" xfId="0" applyNumberFormat="1" applyFont="1" applyAlignment="1">
      <alignment horizontal="right"/>
    </xf>
    <xf numFmtId="177" fontId="26" fillId="0" borderId="7" xfId="0" applyNumberFormat="1" applyFont="1" applyBorder="1" applyAlignment="1">
      <alignment horizontal="center" vertical="center" wrapText="1"/>
    </xf>
    <xf numFmtId="177" fontId="30" fillId="0" borderId="7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51">
    <cellStyle name="常规" xfId="0" builtinId="0"/>
    <cellStyle name="常规_2015年大学新生资助资金安排（2014年申请）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customXml" Target="../customXml/item1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greatwall/Desktop/2026&#24180;/&#25552;&#21069;&#19979;&#36798;/&#24191;&#19996;&#30465;&#36130;&#25919;&#21381;&#20851;&#20110;&#25552;&#21069;&#19979;&#36798;2026&#24180;&#39640;&#31561;&#25945;&#32946;&#23398;&#29983;&#36164;&#21161;&#36164;&#37329;&#30340;&#36890;&#30693;_172620251205140120/Users/user/Desktop/2025/&#36164;&#37329;&#23433;&#25490;/&#28165;&#31639;&#19979;&#36798;/2.&#39640;&#31561;&#25945;&#32946;/&#26412;&#19987;&#31185;&#28165;&#3163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提前下达"/>
      <sheetName val="国奖"/>
      <sheetName val="励志"/>
      <sheetName val="励志参考"/>
      <sheetName val="高校报送"/>
      <sheetName val="清算下达"/>
      <sheetName val="清算下达-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workbookViewId="0">
      <selection activeCell="D11" sqref="D11"/>
    </sheetView>
  </sheetViews>
  <sheetFormatPr defaultColWidth="9" defaultRowHeight="27" customHeight="1" outlineLevelRow="6"/>
  <cols>
    <col min="1" max="1" width="12.75" customWidth="1"/>
    <col min="2" max="2" width="31.25" style="156" customWidth="1"/>
    <col min="3" max="3" width="18.625" customWidth="1"/>
    <col min="4" max="4" width="22" style="156" customWidth="1"/>
    <col min="5" max="5" width="17.75" customWidth="1"/>
    <col min="6" max="6" width="15.75" style="156" customWidth="1"/>
    <col min="7" max="7" width="14.375" style="156" customWidth="1"/>
    <col min="8" max="8" width="11.375" style="156" customWidth="1"/>
    <col min="9" max="9" width="16" style="157" customWidth="1"/>
    <col min="10" max="10" width="10" customWidth="1"/>
  </cols>
  <sheetData>
    <row r="1" ht="22.5" customHeight="1" spans="1:1">
      <c r="A1" s="158" t="s">
        <v>0</v>
      </c>
    </row>
    <row r="2" ht="31.5" customHeight="1" spans="1:10">
      <c r="A2" s="159" t="s">
        <v>1</v>
      </c>
      <c r="B2" s="159"/>
      <c r="C2" s="160"/>
      <c r="D2" s="159"/>
      <c r="E2" s="160"/>
      <c r="F2" s="159"/>
      <c r="G2" s="159"/>
      <c r="H2" s="159"/>
      <c r="I2" s="168"/>
      <c r="J2" s="160"/>
    </row>
    <row r="3" ht="22.5" customHeight="1" spans="1:10">
      <c r="A3" s="161"/>
      <c r="B3" s="162"/>
      <c r="C3" s="161"/>
      <c r="D3" s="162"/>
      <c r="E3" s="161"/>
      <c r="F3" s="162"/>
      <c r="G3" s="162"/>
      <c r="H3" s="162"/>
      <c r="I3" s="169" t="s">
        <v>2</v>
      </c>
      <c r="J3" s="170"/>
    </row>
    <row r="4" s="154" customFormat="1" ht="83" customHeight="1" spans="1:10">
      <c r="A4" s="163" t="s">
        <v>3</v>
      </c>
      <c r="B4" s="163" t="s">
        <v>4</v>
      </c>
      <c r="C4" s="163" t="s">
        <v>5</v>
      </c>
      <c r="D4" s="163" t="s">
        <v>6</v>
      </c>
      <c r="E4" s="163" t="s">
        <v>7</v>
      </c>
      <c r="F4" s="163" t="s">
        <v>8</v>
      </c>
      <c r="G4" s="163" t="s">
        <v>9</v>
      </c>
      <c r="H4" s="163" t="s">
        <v>10</v>
      </c>
      <c r="I4" s="171" t="s">
        <v>11</v>
      </c>
      <c r="J4" s="163" t="s">
        <v>12</v>
      </c>
    </row>
    <row r="5" s="155" customFormat="1" customHeight="1" spans="1:10">
      <c r="A5" s="164" t="s">
        <v>13</v>
      </c>
      <c r="B5" s="165"/>
      <c r="C5" s="164"/>
      <c r="D5" s="165"/>
      <c r="E5" s="165"/>
      <c r="F5" s="165"/>
      <c r="G5" s="165"/>
      <c r="H5" s="167"/>
      <c r="I5" s="172">
        <f>I6+I7</f>
        <v>2196.1531</v>
      </c>
      <c r="J5" s="173"/>
    </row>
    <row r="6" s="155" customFormat="1" ht="96" customHeight="1" spans="1:10">
      <c r="A6" s="164" t="s">
        <v>14</v>
      </c>
      <c r="B6" s="166" t="s">
        <v>15</v>
      </c>
      <c r="C6" s="164" t="s">
        <v>16</v>
      </c>
      <c r="D6" s="165" t="s">
        <v>17</v>
      </c>
      <c r="E6" s="164" t="s">
        <v>18</v>
      </c>
      <c r="F6" s="165" t="s">
        <v>19</v>
      </c>
      <c r="G6" s="165" t="s">
        <v>20</v>
      </c>
      <c r="H6" s="167"/>
      <c r="I6" s="172">
        <v>887.1531</v>
      </c>
      <c r="J6" s="167"/>
    </row>
    <row r="7" s="155" customFormat="1" ht="99" customHeight="1" spans="1:10">
      <c r="A7" s="164" t="s">
        <v>14</v>
      </c>
      <c r="B7" s="166" t="s">
        <v>21</v>
      </c>
      <c r="C7" s="164" t="s">
        <v>16</v>
      </c>
      <c r="D7" s="165" t="s">
        <v>17</v>
      </c>
      <c r="E7" s="164" t="s">
        <v>18</v>
      </c>
      <c r="F7" s="165" t="s">
        <v>19</v>
      </c>
      <c r="G7" s="165" t="s">
        <v>20</v>
      </c>
      <c r="H7" s="167"/>
      <c r="I7" s="172">
        <v>1309</v>
      </c>
      <c r="J7" s="167"/>
    </row>
  </sheetData>
  <mergeCells count="2">
    <mergeCell ref="A2:J2"/>
    <mergeCell ref="I3:J3"/>
  </mergeCells>
  <pageMargins left="0.7" right="0.7" top="0.75" bottom="0.75" header="0.3" footer="0.3"/>
  <pageSetup paperSize="9" scale="78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"/>
  <sheetViews>
    <sheetView workbookViewId="0">
      <pane ySplit="3" topLeftCell="A4" activePane="bottomLeft" state="frozen"/>
      <selection/>
      <selection pane="bottomLeft" activeCell="K11" sqref="K11"/>
    </sheetView>
  </sheetViews>
  <sheetFormatPr defaultColWidth="9" defaultRowHeight="15.75" outlineLevelCol="5"/>
  <cols>
    <col min="1" max="2" width="8.1" style="1" customWidth="1"/>
    <col min="3" max="3" width="17.25" style="1" customWidth="1"/>
    <col min="4" max="4" width="12.4416666666667" style="1" customWidth="1"/>
    <col min="5" max="5" width="23.775" style="1" customWidth="1"/>
    <col min="6" max="6" width="25.3083333333333" style="3" customWidth="1"/>
    <col min="7" max="16384" width="9" style="1"/>
  </cols>
  <sheetData>
    <row r="1" s="1" customFormat="1" ht="20" customHeight="1" spans="1:6">
      <c r="A1" s="4" t="s">
        <v>127</v>
      </c>
      <c r="B1" s="5"/>
      <c r="C1" s="5"/>
      <c r="D1" s="5"/>
      <c r="E1" s="5"/>
      <c r="F1" s="3"/>
    </row>
    <row r="2" s="1" customFormat="1" ht="20" customHeight="1" spans="1:6">
      <c r="A2" s="6" t="s">
        <v>128</v>
      </c>
      <c r="B2" s="6"/>
      <c r="C2" s="6"/>
      <c r="D2" s="6"/>
      <c r="E2" s="6"/>
      <c r="F2" s="6"/>
    </row>
    <row r="3" s="1" customFormat="1" ht="20" customHeight="1" spans="1:6">
      <c r="A3" s="7" t="s">
        <v>129</v>
      </c>
      <c r="B3" s="7"/>
      <c r="C3" s="7"/>
      <c r="D3" s="7"/>
      <c r="E3" s="7"/>
      <c r="F3" s="7"/>
    </row>
    <row r="4" s="2" customFormat="1" ht="20" customHeight="1" spans="1:6">
      <c r="A4" s="8"/>
      <c r="B4" s="9"/>
      <c r="C4" s="10"/>
      <c r="D4" s="10"/>
      <c r="E4" s="10"/>
      <c r="F4" s="7"/>
    </row>
    <row r="5" s="1" customFormat="1" ht="20" customHeight="1" spans="1:6">
      <c r="A5" s="11" t="s">
        <v>130</v>
      </c>
      <c r="B5" s="12"/>
      <c r="C5" s="11" t="s">
        <v>131</v>
      </c>
      <c r="D5" s="13"/>
      <c r="E5" s="13"/>
      <c r="F5" s="12"/>
    </row>
    <row r="6" s="1" customFormat="1" ht="20" customHeight="1" spans="1:6">
      <c r="A6" s="11" t="s">
        <v>132</v>
      </c>
      <c r="B6" s="12"/>
      <c r="C6" s="11" t="s">
        <v>133</v>
      </c>
      <c r="D6" s="13"/>
      <c r="E6" s="13"/>
      <c r="F6" s="12"/>
    </row>
    <row r="7" s="1" customFormat="1" ht="20" customHeight="1" spans="1:6">
      <c r="A7" s="11" t="s">
        <v>134</v>
      </c>
      <c r="B7" s="12"/>
      <c r="C7" s="11" t="s">
        <v>135</v>
      </c>
      <c r="D7" s="13"/>
      <c r="E7" s="21" t="s">
        <v>136</v>
      </c>
      <c r="F7" s="21" t="s">
        <v>137</v>
      </c>
    </row>
    <row r="8" s="1" customFormat="1" ht="20" customHeight="1" spans="1:6">
      <c r="A8" s="14" t="s">
        <v>138</v>
      </c>
      <c r="B8" s="15"/>
      <c r="C8" s="16" t="s">
        <v>139</v>
      </c>
      <c r="D8" s="11" t="s">
        <v>140</v>
      </c>
      <c r="E8" s="13"/>
      <c r="F8" s="12"/>
    </row>
    <row r="9" s="1" customFormat="1" ht="20" customHeight="1" spans="1:6">
      <c r="A9" s="17"/>
      <c r="B9" s="18"/>
      <c r="C9" s="16" t="s">
        <v>141</v>
      </c>
      <c r="D9" s="11" t="s">
        <v>142</v>
      </c>
      <c r="E9" s="13"/>
      <c r="F9" s="12"/>
    </row>
    <row r="10" s="1" customFormat="1" ht="20" customHeight="1" spans="1:6">
      <c r="A10" s="19"/>
      <c r="B10" s="20"/>
      <c r="C10" s="16" t="s">
        <v>143</v>
      </c>
      <c r="D10" s="11" t="s">
        <v>144</v>
      </c>
      <c r="E10" s="13"/>
      <c r="F10" s="12"/>
    </row>
    <row r="11" s="1" customFormat="1" ht="54" customHeight="1" spans="1:6">
      <c r="A11" s="21" t="s">
        <v>145</v>
      </c>
      <c r="B11" s="22" t="s">
        <v>146</v>
      </c>
      <c r="C11" s="22"/>
      <c r="D11" s="22"/>
      <c r="E11" s="22"/>
      <c r="F11" s="21"/>
    </row>
    <row r="12" s="1" customFormat="1" ht="20" customHeight="1" spans="1:6">
      <c r="A12" s="21" t="s">
        <v>147</v>
      </c>
      <c r="B12" s="21" t="s">
        <v>148</v>
      </c>
      <c r="C12" s="21" t="s">
        <v>149</v>
      </c>
      <c r="D12" s="11" t="s">
        <v>150</v>
      </c>
      <c r="E12" s="13"/>
      <c r="F12" s="21" t="s">
        <v>151</v>
      </c>
    </row>
    <row r="13" s="1" customFormat="1" ht="20" customHeight="1" spans="1:6">
      <c r="A13" s="21"/>
      <c r="B13" s="21" t="s">
        <v>152</v>
      </c>
      <c r="C13" s="21" t="s">
        <v>153</v>
      </c>
      <c r="D13" s="23" t="s">
        <v>154</v>
      </c>
      <c r="E13" s="27"/>
      <c r="F13" s="21" t="s">
        <v>155</v>
      </c>
    </row>
    <row r="14" s="1" customFormat="1" ht="20" customHeight="1" spans="1:6">
      <c r="A14" s="21"/>
      <c r="B14" s="21"/>
      <c r="C14" s="21"/>
      <c r="D14" s="23" t="s">
        <v>156</v>
      </c>
      <c r="E14" s="27"/>
      <c r="F14" s="21" t="s">
        <v>155</v>
      </c>
    </row>
    <row r="15" s="1" customFormat="1" ht="20" customHeight="1" spans="1:6">
      <c r="A15" s="21"/>
      <c r="B15" s="21"/>
      <c r="C15" s="21"/>
      <c r="D15" s="23" t="s">
        <v>157</v>
      </c>
      <c r="E15" s="27"/>
      <c r="F15" s="21" t="s">
        <v>155</v>
      </c>
    </row>
    <row r="16" s="1" customFormat="1" ht="20" customHeight="1" spans="1:6">
      <c r="A16" s="21"/>
      <c r="B16" s="21"/>
      <c r="C16" s="21"/>
      <c r="D16" s="23" t="s">
        <v>158</v>
      </c>
      <c r="E16" s="27"/>
      <c r="F16" s="28">
        <v>1</v>
      </c>
    </row>
    <row r="17" s="1" customFormat="1" ht="20" customHeight="1" spans="1:6">
      <c r="A17" s="21"/>
      <c r="B17" s="21"/>
      <c r="C17" s="21"/>
      <c r="D17" s="23" t="s">
        <v>159</v>
      </c>
      <c r="E17" s="27"/>
      <c r="F17" s="28">
        <v>1</v>
      </c>
    </row>
    <row r="18" s="1" customFormat="1" ht="20" customHeight="1" spans="1:6">
      <c r="A18" s="21"/>
      <c r="B18" s="21"/>
      <c r="C18" s="21"/>
      <c r="D18" s="23" t="s">
        <v>160</v>
      </c>
      <c r="E18" s="27"/>
      <c r="F18" s="28">
        <v>1</v>
      </c>
    </row>
    <row r="19" s="1" customFormat="1" ht="20" customHeight="1" spans="1:6">
      <c r="A19" s="21"/>
      <c r="B19" s="21"/>
      <c r="C19" s="24" t="s">
        <v>161</v>
      </c>
      <c r="D19" s="23" t="s">
        <v>162</v>
      </c>
      <c r="E19" s="27"/>
      <c r="F19" s="21" t="s">
        <v>163</v>
      </c>
    </row>
    <row r="20" s="1" customFormat="1" ht="20" customHeight="1" spans="1:6">
      <c r="A20" s="21"/>
      <c r="B20" s="21"/>
      <c r="C20" s="25"/>
      <c r="D20" s="23" t="s">
        <v>164</v>
      </c>
      <c r="E20" s="27"/>
      <c r="F20" s="28" t="s">
        <v>165</v>
      </c>
    </row>
    <row r="21" s="1" customFormat="1" ht="20" customHeight="1" spans="1:6">
      <c r="A21" s="21"/>
      <c r="B21" s="21"/>
      <c r="C21" s="26"/>
      <c r="D21" s="23" t="s">
        <v>166</v>
      </c>
      <c r="E21" s="27"/>
      <c r="F21" s="28" t="s">
        <v>167</v>
      </c>
    </row>
    <row r="22" s="1" customFormat="1" ht="20" customHeight="1" spans="1:6">
      <c r="A22" s="21"/>
      <c r="B22" s="21"/>
      <c r="C22" s="21" t="s">
        <v>168</v>
      </c>
      <c r="D22" s="23" t="s">
        <v>169</v>
      </c>
      <c r="E22" s="27"/>
      <c r="F22" s="28">
        <v>1</v>
      </c>
    </row>
    <row r="23" s="1" customFormat="1" ht="38" customHeight="1" spans="1:6">
      <c r="A23" s="21"/>
      <c r="B23" s="21" t="s">
        <v>170</v>
      </c>
      <c r="C23" s="21" t="s">
        <v>171</v>
      </c>
      <c r="D23" s="23" t="s">
        <v>172</v>
      </c>
      <c r="E23" s="27"/>
      <c r="F23" s="21" t="s">
        <v>173</v>
      </c>
    </row>
    <row r="24" s="1" customFormat="1" ht="28" customHeight="1" spans="1:6">
      <c r="A24" s="21"/>
      <c r="B24" s="21" t="s">
        <v>174</v>
      </c>
      <c r="C24" s="21" t="s">
        <v>175</v>
      </c>
      <c r="D24" s="23" t="s">
        <v>176</v>
      </c>
      <c r="E24" s="27"/>
      <c r="F24" s="21" t="s">
        <v>177</v>
      </c>
    </row>
  </sheetData>
  <mergeCells count="30">
    <mergeCell ref="A2:F2"/>
    <mergeCell ref="A3:F3"/>
    <mergeCell ref="A5:B5"/>
    <mergeCell ref="C5:F5"/>
    <mergeCell ref="A6:B6"/>
    <mergeCell ref="C6:F6"/>
    <mergeCell ref="A7:B7"/>
    <mergeCell ref="C7:D7"/>
    <mergeCell ref="D8:F8"/>
    <mergeCell ref="D9:F9"/>
    <mergeCell ref="D10:F10"/>
    <mergeCell ref="B11:F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A12:A24"/>
    <mergeCell ref="B13:B22"/>
    <mergeCell ref="C13:C18"/>
    <mergeCell ref="C19:C21"/>
    <mergeCell ref="A8:B10"/>
  </mergeCells>
  <pageMargins left="0.751388888888889" right="0.751388888888889" top="1" bottom="1" header="0.5" footer="0.5"/>
  <pageSetup paperSize="9" scale="92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workbookViewId="0">
      <pane xSplit="3" ySplit="5" topLeftCell="D6" activePane="bottomRight" state="frozen"/>
      <selection/>
      <selection pane="topRight"/>
      <selection pane="bottomLeft"/>
      <selection pane="bottomRight" activeCell="F23" sqref="F23"/>
    </sheetView>
  </sheetViews>
  <sheetFormatPr defaultColWidth="9.90833333333333" defaultRowHeight="14.25"/>
  <cols>
    <col min="1" max="1" width="5.26666666666667" style="62" customWidth="1"/>
    <col min="2" max="2" width="32.1583333333333" style="63" customWidth="1"/>
    <col min="3" max="3" width="18.4416666666667" style="31" customWidth="1"/>
    <col min="4" max="4" width="14.125" style="92" customWidth="1"/>
    <col min="5" max="5" width="18" style="92" customWidth="1"/>
    <col min="6" max="6" width="14.375" style="92" customWidth="1"/>
    <col min="7" max="7" width="13.75" style="92" customWidth="1"/>
    <col min="8" max="8" width="13.25" style="92" customWidth="1"/>
    <col min="9" max="9" width="15.125" style="92" customWidth="1"/>
    <col min="10" max="10" width="14.875" style="92" customWidth="1"/>
    <col min="11" max="11" width="18" style="92" customWidth="1"/>
    <col min="12" max="12" width="17.25" style="92" customWidth="1"/>
    <col min="13" max="13" width="16.375" style="92" customWidth="1"/>
    <col min="14" max="14" width="10.375" style="58"/>
    <col min="15" max="16384" width="9.90833333333333" style="58"/>
  </cols>
  <sheetData>
    <row r="1" s="58" customFormat="1" ht="24" customHeight="1" spans="1:11">
      <c r="A1" s="64" t="s">
        <v>22</v>
      </c>
      <c r="B1" s="64"/>
      <c r="C1" s="65"/>
      <c r="D1" s="103"/>
      <c r="E1" s="103"/>
      <c r="F1" s="103"/>
      <c r="G1" s="103"/>
      <c r="H1" s="103"/>
      <c r="I1" s="103"/>
      <c r="J1" s="103"/>
      <c r="K1" s="99"/>
    </row>
    <row r="2" s="59" customFormat="1" ht="23.25" customHeight="1" spans="1:13">
      <c r="A2" s="93" t="s">
        <v>23</v>
      </c>
      <c r="B2" s="93"/>
      <c r="C2" s="94"/>
      <c r="D2" s="100"/>
      <c r="E2" s="100"/>
      <c r="F2" s="100"/>
      <c r="G2" s="100"/>
      <c r="H2" s="100"/>
      <c r="I2" s="100"/>
      <c r="J2" s="100"/>
      <c r="K2" s="100"/>
      <c r="L2" s="100"/>
      <c r="M2" s="153"/>
    </row>
    <row r="3" s="58" customFormat="1" ht="20" customHeight="1" spans="1:13">
      <c r="A3" s="67"/>
      <c r="B3" s="68"/>
      <c r="C3" s="31"/>
      <c r="D3" s="92"/>
      <c r="E3" s="92"/>
      <c r="F3" s="92"/>
      <c r="G3" s="92"/>
      <c r="H3" s="92"/>
      <c r="I3" s="92"/>
      <c r="J3" s="111"/>
      <c r="K3" s="111"/>
      <c r="L3" s="111"/>
      <c r="M3" s="89" t="s">
        <v>24</v>
      </c>
    </row>
    <row r="4" s="60" customFormat="1" ht="48" customHeight="1" spans="1:13">
      <c r="A4" s="69" t="s">
        <v>25</v>
      </c>
      <c r="B4" s="69" t="s">
        <v>26</v>
      </c>
      <c r="C4" s="70" t="s">
        <v>27</v>
      </c>
      <c r="D4" s="115" t="s">
        <v>28</v>
      </c>
      <c r="E4" s="115" t="s">
        <v>29</v>
      </c>
      <c r="F4" s="115" t="s">
        <v>30</v>
      </c>
      <c r="G4" s="115" t="s">
        <v>31</v>
      </c>
      <c r="H4" s="115" t="s">
        <v>32</v>
      </c>
      <c r="I4" s="115" t="s">
        <v>33</v>
      </c>
      <c r="J4" s="117" t="s">
        <v>34</v>
      </c>
      <c r="K4" s="115" t="s">
        <v>35</v>
      </c>
      <c r="L4" s="115"/>
      <c r="M4" s="115"/>
    </row>
    <row r="5" s="60" customFormat="1" ht="30" customHeight="1" spans="1:13">
      <c r="A5" s="69"/>
      <c r="B5" s="69"/>
      <c r="C5" s="70"/>
      <c r="D5" s="115"/>
      <c r="E5" s="115"/>
      <c r="F5" s="115"/>
      <c r="G5" s="152"/>
      <c r="H5" s="152"/>
      <c r="I5" s="152"/>
      <c r="J5" s="119"/>
      <c r="K5" s="115" t="s">
        <v>13</v>
      </c>
      <c r="L5" s="91" t="s">
        <v>36</v>
      </c>
      <c r="M5" s="91" t="s">
        <v>37</v>
      </c>
    </row>
    <row r="6" s="147" customFormat="1" ht="20" customHeight="1" spans="1:13">
      <c r="A6" s="148" t="s">
        <v>13</v>
      </c>
      <c r="B6" s="149"/>
      <c r="C6" s="150"/>
      <c r="D6" s="151">
        <f t="shared" ref="D6:M6" si="0">D7+D8+D9+D10</f>
        <v>2860000</v>
      </c>
      <c r="E6" s="151">
        <f t="shared" si="0"/>
        <v>9770000</v>
      </c>
      <c r="F6" s="151">
        <f t="shared" si="0"/>
        <v>1036250</v>
      </c>
      <c r="G6" s="151">
        <f t="shared" si="0"/>
        <v>7520371</v>
      </c>
      <c r="H6" s="151">
        <f t="shared" si="0"/>
        <v>-45680</v>
      </c>
      <c r="I6" s="151">
        <f t="shared" si="0"/>
        <v>263020</v>
      </c>
      <c r="J6" s="151">
        <f t="shared" si="0"/>
        <v>557570</v>
      </c>
      <c r="K6" s="151">
        <f t="shared" si="0"/>
        <v>21961531</v>
      </c>
      <c r="L6" s="151">
        <f t="shared" si="0"/>
        <v>13090000</v>
      </c>
      <c r="M6" s="151">
        <f t="shared" si="0"/>
        <v>8871531</v>
      </c>
    </row>
    <row r="7" s="58" customFormat="1" ht="20" customHeight="1" spans="1:13">
      <c r="A7" s="77" t="s">
        <v>38</v>
      </c>
      <c r="B7" s="78" t="s">
        <v>39</v>
      </c>
      <c r="C7" s="79" t="s">
        <v>40</v>
      </c>
      <c r="D7" s="102">
        <v>2860000</v>
      </c>
      <c r="E7" s="102">
        <v>3440000</v>
      </c>
      <c r="F7" s="102"/>
      <c r="G7" s="102">
        <v>2069738</v>
      </c>
      <c r="H7" s="102">
        <v>-45680</v>
      </c>
      <c r="I7" s="102">
        <v>-5710</v>
      </c>
      <c r="J7" s="102">
        <v>291400</v>
      </c>
      <c r="K7" s="102">
        <v>8609748</v>
      </c>
      <c r="L7" s="102">
        <v>5130000</v>
      </c>
      <c r="M7" s="102">
        <v>3479748</v>
      </c>
    </row>
    <row r="8" s="58" customFormat="1" ht="20" customHeight="1" spans="1:13">
      <c r="A8" s="77" t="s">
        <v>41</v>
      </c>
      <c r="B8" s="81" t="s">
        <v>42</v>
      </c>
      <c r="C8" s="79" t="s">
        <v>43</v>
      </c>
      <c r="D8" s="102"/>
      <c r="E8" s="102">
        <v>4550000</v>
      </c>
      <c r="F8" s="102">
        <v>334500</v>
      </c>
      <c r="G8" s="102">
        <v>3518690</v>
      </c>
      <c r="H8" s="102">
        <v>0</v>
      </c>
      <c r="I8" s="102">
        <v>57750</v>
      </c>
      <c r="J8" s="102">
        <v>157315</v>
      </c>
      <c r="K8" s="102">
        <v>8618255</v>
      </c>
      <c r="L8" s="102">
        <v>5130000</v>
      </c>
      <c r="M8" s="102">
        <v>3488255</v>
      </c>
    </row>
    <row r="9" s="58" customFormat="1" ht="20" customHeight="1" spans="1:13">
      <c r="A9" s="77" t="s">
        <v>44</v>
      </c>
      <c r="B9" s="82" t="s">
        <v>45</v>
      </c>
      <c r="C9" s="79" t="s">
        <v>43</v>
      </c>
      <c r="D9" s="102"/>
      <c r="E9" s="102">
        <v>620000</v>
      </c>
      <c r="F9" s="102">
        <v>342000</v>
      </c>
      <c r="G9" s="102">
        <v>1380973</v>
      </c>
      <c r="H9" s="102">
        <v>0</v>
      </c>
      <c r="I9" s="102">
        <v>210980</v>
      </c>
      <c r="J9" s="102">
        <v>89015</v>
      </c>
      <c r="K9" s="102">
        <v>2642968</v>
      </c>
      <c r="L9" s="102">
        <v>1580000</v>
      </c>
      <c r="M9" s="102">
        <v>1062968</v>
      </c>
    </row>
    <row r="10" s="58" customFormat="1" ht="20" customHeight="1" spans="1:13">
      <c r="A10" s="77" t="s">
        <v>46</v>
      </c>
      <c r="B10" s="82" t="s">
        <v>47</v>
      </c>
      <c r="C10" s="79" t="s">
        <v>43</v>
      </c>
      <c r="D10" s="102"/>
      <c r="E10" s="102">
        <v>1160000</v>
      </c>
      <c r="F10" s="102">
        <v>359750</v>
      </c>
      <c r="G10" s="102">
        <v>550970</v>
      </c>
      <c r="H10" s="102">
        <v>0</v>
      </c>
      <c r="I10" s="102">
        <v>0</v>
      </c>
      <c r="J10" s="102">
        <v>19840</v>
      </c>
      <c r="K10" s="102">
        <v>2090560</v>
      </c>
      <c r="L10" s="102">
        <v>1250000</v>
      </c>
      <c r="M10" s="102">
        <v>840560</v>
      </c>
    </row>
  </sheetData>
  <autoFilter ref="A5:M10">
    <extLst/>
  </autoFilter>
  <mergeCells count="15">
    <mergeCell ref="A1:B1"/>
    <mergeCell ref="A2:M2"/>
    <mergeCell ref="A3:B3"/>
    <mergeCell ref="K4:M4"/>
    <mergeCell ref="A6:B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1388888888889" right="0.751388888888889" top="0.708333333333333" bottom="0.747916666666667" header="0.5" footer="0.5"/>
  <pageSetup paperSize="9" scale="62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8"/>
  <sheetViews>
    <sheetView workbookViewId="0">
      <pane xSplit="2" ySplit="6" topLeftCell="C7" activePane="bottomRight" state="frozen"/>
      <selection/>
      <selection pane="topRight"/>
      <selection pane="bottomLeft"/>
      <selection pane="bottomRight" activeCell="G13" sqref="G13"/>
    </sheetView>
  </sheetViews>
  <sheetFormatPr defaultColWidth="9" defaultRowHeight="20" customHeight="1" outlineLevelCol="6"/>
  <cols>
    <col min="1" max="1" width="3.875" style="121" customWidth="1"/>
    <col min="2" max="2" width="20.2" style="121" customWidth="1"/>
    <col min="3" max="3" width="12.625" style="122" customWidth="1"/>
    <col min="4" max="4" width="14.75" style="122" customWidth="1"/>
    <col min="5" max="5" width="14.875" style="122" customWidth="1"/>
    <col min="6" max="6" width="17" style="122" customWidth="1"/>
    <col min="7" max="7" width="19.625" style="123" customWidth="1"/>
    <col min="8" max="8" width="9" style="58"/>
    <col min="9" max="9" width="9.375" style="58"/>
    <col min="10" max="10" width="10.375" style="58"/>
    <col min="11" max="16384" width="9" style="58"/>
  </cols>
  <sheetData>
    <row r="1" s="58" customFormat="1" customHeight="1" spans="1:7">
      <c r="A1" s="124" t="s">
        <v>48</v>
      </c>
      <c r="B1" s="124"/>
      <c r="C1" s="122"/>
      <c r="D1" s="122"/>
      <c r="E1" s="122"/>
      <c r="F1" s="122"/>
      <c r="G1" s="123"/>
    </row>
    <row r="2" s="58" customFormat="1" ht="18" customHeight="1" spans="1:7">
      <c r="A2" s="125" t="s">
        <v>49</v>
      </c>
      <c r="B2" s="125"/>
      <c r="C2" s="126"/>
      <c r="D2" s="126"/>
      <c r="E2" s="126"/>
      <c r="F2" s="126"/>
      <c r="G2" s="140"/>
    </row>
    <row r="3" s="58" customFormat="1" ht="18" customHeight="1" spans="1:7">
      <c r="A3" s="121"/>
      <c r="B3" s="121"/>
      <c r="C3" s="122"/>
      <c r="D3" s="122"/>
      <c r="E3" s="122"/>
      <c r="F3" s="122"/>
      <c r="G3" s="141" t="s">
        <v>24</v>
      </c>
    </row>
    <row r="4" s="58" customFormat="1" ht="24" customHeight="1" spans="1:7">
      <c r="A4" s="127" t="s">
        <v>25</v>
      </c>
      <c r="B4" s="128" t="s">
        <v>26</v>
      </c>
      <c r="C4" s="129" t="s">
        <v>50</v>
      </c>
      <c r="D4" s="130"/>
      <c r="E4" s="130"/>
      <c r="F4" s="142"/>
      <c r="G4" s="143" t="s">
        <v>51</v>
      </c>
    </row>
    <row r="5" s="58" customFormat="1" ht="60" customHeight="1" spans="1:7">
      <c r="A5" s="127"/>
      <c r="B5" s="128"/>
      <c r="C5" s="131" t="s">
        <v>52</v>
      </c>
      <c r="D5" s="131" t="s">
        <v>53</v>
      </c>
      <c r="E5" s="131" t="s">
        <v>54</v>
      </c>
      <c r="F5" s="131" t="s">
        <v>55</v>
      </c>
      <c r="G5" s="143"/>
    </row>
    <row r="6" s="120" customFormat="1" ht="23" customHeight="1" spans="1:7">
      <c r="A6" s="132" t="s">
        <v>13</v>
      </c>
      <c r="B6" s="133"/>
      <c r="C6" s="134">
        <f t="shared" ref="C6:G6" si="0">SUM(C7:C7)</f>
        <v>640000</v>
      </c>
      <c r="D6" s="134">
        <f t="shared" si="0"/>
        <v>0</v>
      </c>
      <c r="E6" s="134">
        <f t="shared" si="0"/>
        <v>2533500</v>
      </c>
      <c r="F6" s="134">
        <f t="shared" si="0"/>
        <v>3173500</v>
      </c>
      <c r="G6" s="144">
        <f t="shared" si="0"/>
        <v>2860000</v>
      </c>
    </row>
    <row r="7" s="58" customFormat="1" ht="23" customHeight="1" spans="1:7">
      <c r="A7" s="135" t="s">
        <v>38</v>
      </c>
      <c r="B7" s="136" t="s">
        <v>39</v>
      </c>
      <c r="C7" s="137">
        <v>640000</v>
      </c>
      <c r="D7" s="137">
        <v>0</v>
      </c>
      <c r="E7" s="137">
        <v>2533500</v>
      </c>
      <c r="F7" s="110">
        <f>C7+D7+E7</f>
        <v>3173500</v>
      </c>
      <c r="G7" s="145">
        <f>ROUND(F7*0.9,-4)</f>
        <v>2860000</v>
      </c>
    </row>
    <row r="8" s="58" customFormat="1" customHeight="1" spans="1:7">
      <c r="A8" s="138"/>
      <c r="B8" s="138"/>
      <c r="C8" s="139"/>
      <c r="D8" s="139"/>
      <c r="E8" s="139"/>
      <c r="F8" s="139"/>
      <c r="G8" s="146"/>
    </row>
    <row r="9" s="58" customFormat="1" customHeight="1" spans="1:7">
      <c r="A9" s="138"/>
      <c r="B9" s="138"/>
      <c r="C9" s="139"/>
      <c r="D9" s="139"/>
      <c r="E9" s="139"/>
      <c r="F9" s="139"/>
      <c r="G9" s="146"/>
    </row>
    <row r="10" s="58" customFormat="1" customHeight="1" spans="1:7">
      <c r="A10" s="138"/>
      <c r="B10" s="138"/>
      <c r="C10" s="139"/>
      <c r="D10" s="139"/>
      <c r="E10" s="139"/>
      <c r="F10" s="139"/>
      <c r="G10" s="146"/>
    </row>
    <row r="11" s="58" customFormat="1" customHeight="1" spans="1:7">
      <c r="A11" s="138"/>
      <c r="B11" s="138"/>
      <c r="C11" s="139"/>
      <c r="D11" s="139"/>
      <c r="E11" s="139"/>
      <c r="F11" s="139"/>
      <c r="G11" s="146"/>
    </row>
    <row r="12" s="58" customFormat="1" customHeight="1" spans="1:7">
      <c r="A12" s="138"/>
      <c r="B12" s="138"/>
      <c r="C12" s="139"/>
      <c r="D12" s="139"/>
      <c r="E12" s="139"/>
      <c r="F12" s="139"/>
      <c r="G12" s="146"/>
    </row>
    <row r="13" s="58" customFormat="1" customHeight="1" spans="1:7">
      <c r="A13" s="138"/>
      <c r="B13" s="138"/>
      <c r="C13" s="139"/>
      <c r="D13" s="139"/>
      <c r="E13" s="139"/>
      <c r="F13" s="139"/>
      <c r="G13" s="146"/>
    </row>
    <row r="14" s="58" customFormat="1" customHeight="1" spans="1:7">
      <c r="A14" s="138"/>
      <c r="B14" s="138"/>
      <c r="C14" s="139"/>
      <c r="D14" s="139"/>
      <c r="E14" s="139"/>
      <c r="F14" s="139"/>
      <c r="G14" s="146"/>
    </row>
    <row r="15" s="58" customFormat="1" customHeight="1" spans="1:7">
      <c r="A15" s="138"/>
      <c r="B15" s="138"/>
      <c r="C15" s="139"/>
      <c r="D15" s="139"/>
      <c r="E15" s="139"/>
      <c r="F15" s="139"/>
      <c r="G15" s="146"/>
    </row>
    <row r="16" s="58" customFormat="1" customHeight="1" spans="1:7">
      <c r="A16" s="138"/>
      <c r="B16" s="138"/>
      <c r="C16" s="139"/>
      <c r="D16" s="139"/>
      <c r="E16" s="139"/>
      <c r="F16" s="139"/>
      <c r="G16" s="146"/>
    </row>
    <row r="17" s="58" customFormat="1" customHeight="1" spans="1:7">
      <c r="A17" s="138"/>
      <c r="B17" s="138"/>
      <c r="C17" s="139"/>
      <c r="D17" s="139"/>
      <c r="E17" s="139"/>
      <c r="F17" s="139"/>
      <c r="G17" s="146"/>
    </row>
    <row r="18" s="58" customFormat="1" customHeight="1" spans="1:7">
      <c r="A18" s="138"/>
      <c r="B18" s="138"/>
      <c r="C18" s="139"/>
      <c r="D18" s="139"/>
      <c r="E18" s="139"/>
      <c r="F18" s="139"/>
      <c r="G18" s="146"/>
    </row>
    <row r="19" s="58" customFormat="1" customHeight="1" spans="1:7">
      <c r="A19" s="138"/>
      <c r="B19" s="138"/>
      <c r="C19" s="139"/>
      <c r="D19" s="139"/>
      <c r="E19" s="139"/>
      <c r="F19" s="139"/>
      <c r="G19" s="146"/>
    </row>
    <row r="20" s="58" customFormat="1" customHeight="1" spans="1:7">
      <c r="A20" s="138"/>
      <c r="B20" s="138"/>
      <c r="C20" s="139"/>
      <c r="D20" s="139"/>
      <c r="E20" s="139"/>
      <c r="F20" s="139"/>
      <c r="G20" s="146"/>
    </row>
    <row r="21" s="58" customFormat="1" customHeight="1" spans="1:7">
      <c r="A21" s="138"/>
      <c r="B21" s="138"/>
      <c r="C21" s="139"/>
      <c r="D21" s="139"/>
      <c r="E21" s="139"/>
      <c r="F21" s="139"/>
      <c r="G21" s="146"/>
    </row>
    <row r="22" s="58" customFormat="1" customHeight="1" spans="1:7">
      <c r="A22" s="138"/>
      <c r="B22" s="138"/>
      <c r="C22" s="139"/>
      <c r="D22" s="139"/>
      <c r="E22" s="139"/>
      <c r="F22" s="139"/>
      <c r="G22" s="146"/>
    </row>
    <row r="23" s="58" customFormat="1" customHeight="1" spans="1:7">
      <c r="A23" s="138"/>
      <c r="B23" s="138"/>
      <c r="C23" s="139"/>
      <c r="D23" s="139"/>
      <c r="E23" s="139"/>
      <c r="F23" s="139"/>
      <c r="G23" s="146"/>
    </row>
    <row r="24" s="58" customFormat="1" customHeight="1" spans="1:7">
      <c r="A24" s="138"/>
      <c r="B24" s="138"/>
      <c r="C24" s="139"/>
      <c r="D24" s="139"/>
      <c r="E24" s="139"/>
      <c r="F24" s="139"/>
      <c r="G24" s="146"/>
    </row>
    <row r="25" s="58" customFormat="1" customHeight="1" spans="1:7">
      <c r="A25" s="138"/>
      <c r="B25" s="138"/>
      <c r="C25" s="139"/>
      <c r="D25" s="139"/>
      <c r="E25" s="139"/>
      <c r="F25" s="139"/>
      <c r="G25" s="146"/>
    </row>
    <row r="26" s="58" customFormat="1" customHeight="1" spans="1:7">
      <c r="A26" s="138"/>
      <c r="B26" s="138"/>
      <c r="C26" s="139"/>
      <c r="D26" s="139"/>
      <c r="E26" s="139"/>
      <c r="F26" s="139"/>
      <c r="G26" s="146"/>
    </row>
    <row r="27" s="58" customFormat="1" customHeight="1" spans="1:7">
      <c r="A27" s="138"/>
      <c r="B27" s="138"/>
      <c r="C27" s="139"/>
      <c r="D27" s="139"/>
      <c r="E27" s="139"/>
      <c r="F27" s="139"/>
      <c r="G27" s="146"/>
    </row>
    <row r="28" s="58" customFormat="1" customHeight="1" spans="1:7">
      <c r="A28" s="138"/>
      <c r="B28" s="138"/>
      <c r="C28" s="139"/>
      <c r="D28" s="139"/>
      <c r="E28" s="139"/>
      <c r="F28" s="139"/>
      <c r="G28" s="146"/>
    </row>
    <row r="29" s="58" customFormat="1" customHeight="1" spans="1:7">
      <c r="A29" s="138"/>
      <c r="B29" s="138"/>
      <c r="C29" s="139"/>
      <c r="D29" s="139"/>
      <c r="E29" s="139"/>
      <c r="F29" s="139"/>
      <c r="G29" s="146"/>
    </row>
    <row r="30" s="58" customFormat="1" customHeight="1" spans="1:7">
      <c r="A30" s="138"/>
      <c r="B30" s="138"/>
      <c r="C30" s="139"/>
      <c r="D30" s="139"/>
      <c r="E30" s="139"/>
      <c r="F30" s="139"/>
      <c r="G30" s="146"/>
    </row>
    <row r="31" s="58" customFormat="1" customHeight="1" spans="1:7">
      <c r="A31" s="138"/>
      <c r="B31" s="138"/>
      <c r="C31" s="139"/>
      <c r="D31" s="139"/>
      <c r="E31" s="139"/>
      <c r="F31" s="139"/>
      <c r="G31" s="146"/>
    </row>
    <row r="32" s="58" customFormat="1" customHeight="1" spans="1:7">
      <c r="A32" s="138"/>
      <c r="B32" s="138"/>
      <c r="C32" s="139"/>
      <c r="D32" s="139"/>
      <c r="E32" s="139"/>
      <c r="F32" s="139"/>
      <c r="G32" s="146"/>
    </row>
    <row r="33" s="58" customFormat="1" customHeight="1" spans="1:7">
      <c r="A33" s="138"/>
      <c r="B33" s="138"/>
      <c r="C33" s="139"/>
      <c r="D33" s="139"/>
      <c r="E33" s="139"/>
      <c r="F33" s="139"/>
      <c r="G33" s="146"/>
    </row>
    <row r="34" s="58" customFormat="1" customHeight="1" spans="1:7">
      <c r="A34" s="138"/>
      <c r="B34" s="138"/>
      <c r="C34" s="139"/>
      <c r="D34" s="139"/>
      <c r="E34" s="139"/>
      <c r="F34" s="139"/>
      <c r="G34" s="146"/>
    </row>
    <row r="35" s="58" customFormat="1" customHeight="1" spans="1:7">
      <c r="A35" s="138"/>
      <c r="B35" s="138"/>
      <c r="C35" s="139"/>
      <c r="D35" s="139"/>
      <c r="E35" s="139"/>
      <c r="F35" s="139"/>
      <c r="G35" s="146"/>
    </row>
    <row r="36" s="58" customFormat="1" customHeight="1" spans="1:7">
      <c r="A36" s="138"/>
      <c r="B36" s="138"/>
      <c r="C36" s="139"/>
      <c r="D36" s="139"/>
      <c r="E36" s="139"/>
      <c r="F36" s="139"/>
      <c r="G36" s="146"/>
    </row>
    <row r="37" s="58" customFormat="1" customHeight="1" spans="1:7">
      <c r="A37" s="138"/>
      <c r="B37" s="138"/>
      <c r="C37" s="139"/>
      <c r="D37" s="139"/>
      <c r="E37" s="139"/>
      <c r="F37" s="139"/>
      <c r="G37" s="146"/>
    </row>
    <row r="38" s="58" customFormat="1" customHeight="1" spans="1:7">
      <c r="A38" s="138"/>
      <c r="B38" s="138"/>
      <c r="C38" s="139"/>
      <c r="D38" s="139"/>
      <c r="E38" s="139"/>
      <c r="F38" s="139"/>
      <c r="G38" s="146"/>
    </row>
    <row r="39" s="58" customFormat="1" customHeight="1" spans="1:7">
      <c r="A39" s="138"/>
      <c r="B39" s="138"/>
      <c r="C39" s="139"/>
      <c r="D39" s="139"/>
      <c r="E39" s="139"/>
      <c r="F39" s="139"/>
      <c r="G39" s="146"/>
    </row>
    <row r="40" s="58" customFormat="1" customHeight="1" spans="1:7">
      <c r="A40" s="138"/>
      <c r="B40" s="138"/>
      <c r="C40" s="139"/>
      <c r="D40" s="139"/>
      <c r="E40" s="139"/>
      <c r="F40" s="139"/>
      <c r="G40" s="146"/>
    </row>
    <row r="41" s="58" customFormat="1" customHeight="1" spans="1:7">
      <c r="A41" s="138"/>
      <c r="B41" s="138"/>
      <c r="C41" s="139"/>
      <c r="D41" s="139"/>
      <c r="E41" s="139"/>
      <c r="F41" s="139"/>
      <c r="G41" s="146"/>
    </row>
    <row r="42" s="58" customFormat="1" customHeight="1" spans="1:7">
      <c r="A42" s="138"/>
      <c r="B42" s="138"/>
      <c r="C42" s="139"/>
      <c r="D42" s="139"/>
      <c r="E42" s="139"/>
      <c r="F42" s="139"/>
      <c r="G42" s="146"/>
    </row>
    <row r="43" s="58" customFormat="1" customHeight="1" spans="1:7">
      <c r="A43" s="138"/>
      <c r="B43" s="138"/>
      <c r="C43" s="139"/>
      <c r="D43" s="139"/>
      <c r="E43" s="139"/>
      <c r="F43" s="139"/>
      <c r="G43" s="146"/>
    </row>
    <row r="44" s="58" customFormat="1" customHeight="1" spans="1:7">
      <c r="A44" s="138"/>
      <c r="B44" s="138"/>
      <c r="C44" s="139"/>
      <c r="D44" s="139"/>
      <c r="E44" s="139"/>
      <c r="F44" s="139"/>
      <c r="G44" s="146"/>
    </row>
    <row r="45" s="58" customFormat="1" customHeight="1" spans="1:7">
      <c r="A45" s="138"/>
      <c r="B45" s="138"/>
      <c r="C45" s="139"/>
      <c r="D45" s="139"/>
      <c r="E45" s="139"/>
      <c r="F45" s="139"/>
      <c r="G45" s="146"/>
    </row>
    <row r="46" s="58" customFormat="1" customHeight="1" spans="1:7">
      <c r="A46" s="138"/>
      <c r="B46" s="138"/>
      <c r="C46" s="139"/>
      <c r="D46" s="139"/>
      <c r="E46" s="139"/>
      <c r="F46" s="139"/>
      <c r="G46" s="146"/>
    </row>
    <row r="47" s="58" customFormat="1" customHeight="1" spans="1:7">
      <c r="A47" s="138"/>
      <c r="B47" s="138"/>
      <c r="C47" s="139"/>
      <c r="D47" s="139"/>
      <c r="E47" s="139"/>
      <c r="F47" s="139"/>
      <c r="G47" s="146"/>
    </row>
    <row r="48" s="58" customFormat="1" customHeight="1" spans="1:7">
      <c r="A48" s="138"/>
      <c r="B48" s="138"/>
      <c r="C48" s="139"/>
      <c r="D48" s="139"/>
      <c r="E48" s="139"/>
      <c r="F48" s="139"/>
      <c r="G48" s="146"/>
    </row>
    <row r="49" s="58" customFormat="1" customHeight="1" spans="1:7">
      <c r="A49" s="138"/>
      <c r="B49" s="138"/>
      <c r="C49" s="139"/>
      <c r="D49" s="139"/>
      <c r="E49" s="139"/>
      <c r="F49" s="139"/>
      <c r="G49" s="146"/>
    </row>
    <row r="50" s="58" customFormat="1" customHeight="1" spans="1:7">
      <c r="A50" s="138"/>
      <c r="B50" s="138"/>
      <c r="C50" s="139"/>
      <c r="D50" s="139"/>
      <c r="E50" s="139"/>
      <c r="F50" s="139"/>
      <c r="G50" s="146"/>
    </row>
    <row r="51" s="58" customFormat="1" customHeight="1" spans="1:7">
      <c r="A51" s="138"/>
      <c r="B51" s="138"/>
      <c r="C51" s="139"/>
      <c r="D51" s="139"/>
      <c r="E51" s="139"/>
      <c r="F51" s="139"/>
      <c r="G51" s="146"/>
    </row>
    <row r="52" s="58" customFormat="1" customHeight="1" spans="1:7">
      <c r="A52" s="138"/>
      <c r="B52" s="138"/>
      <c r="C52" s="139"/>
      <c r="D52" s="139"/>
      <c r="E52" s="139"/>
      <c r="F52" s="139"/>
      <c r="G52" s="146"/>
    </row>
    <row r="53" s="58" customFormat="1" customHeight="1" spans="1:7">
      <c r="A53" s="138"/>
      <c r="B53" s="138"/>
      <c r="C53" s="139"/>
      <c r="D53" s="139"/>
      <c r="E53" s="139"/>
      <c r="F53" s="139"/>
      <c r="G53" s="146"/>
    </row>
    <row r="54" s="58" customFormat="1" customHeight="1" spans="1:7">
      <c r="A54" s="138"/>
      <c r="B54" s="138"/>
      <c r="C54" s="139"/>
      <c r="D54" s="139"/>
      <c r="E54" s="139"/>
      <c r="F54" s="139"/>
      <c r="G54" s="146"/>
    </row>
    <row r="55" s="58" customFormat="1" customHeight="1" spans="1:7">
      <c r="A55" s="138"/>
      <c r="B55" s="138"/>
      <c r="C55" s="139"/>
      <c r="D55" s="139"/>
      <c r="E55" s="139"/>
      <c r="F55" s="139"/>
      <c r="G55" s="146"/>
    </row>
    <row r="56" s="58" customFormat="1" customHeight="1" spans="1:7">
      <c r="A56" s="138"/>
      <c r="B56" s="138"/>
      <c r="C56" s="139"/>
      <c r="D56" s="139"/>
      <c r="E56" s="139"/>
      <c r="F56" s="139"/>
      <c r="G56" s="146"/>
    </row>
    <row r="57" s="58" customFormat="1" customHeight="1" spans="1:7">
      <c r="A57" s="138"/>
      <c r="B57" s="138"/>
      <c r="C57" s="139"/>
      <c r="D57" s="139"/>
      <c r="E57" s="139"/>
      <c r="F57" s="139"/>
      <c r="G57" s="146"/>
    </row>
    <row r="58" s="58" customFormat="1" customHeight="1" spans="1:7">
      <c r="A58" s="138"/>
      <c r="B58" s="138"/>
      <c r="C58" s="139"/>
      <c r="D58" s="139"/>
      <c r="E58" s="139"/>
      <c r="F58" s="139"/>
      <c r="G58" s="146"/>
    </row>
    <row r="59" s="58" customFormat="1" customHeight="1" spans="1:7">
      <c r="A59" s="138"/>
      <c r="B59" s="138"/>
      <c r="C59" s="139"/>
      <c r="D59" s="139"/>
      <c r="E59" s="139"/>
      <c r="F59" s="139"/>
      <c r="G59" s="146"/>
    </row>
    <row r="60" s="58" customFormat="1" customHeight="1" spans="1:7">
      <c r="A60" s="138"/>
      <c r="B60" s="138"/>
      <c r="C60" s="139"/>
      <c r="D60" s="139"/>
      <c r="E60" s="139"/>
      <c r="F60" s="139"/>
      <c r="G60" s="146"/>
    </row>
    <row r="61" s="58" customFormat="1" customHeight="1" spans="1:7">
      <c r="A61" s="138"/>
      <c r="B61" s="138"/>
      <c r="C61" s="139"/>
      <c r="D61" s="139"/>
      <c r="E61" s="139"/>
      <c r="F61" s="139"/>
      <c r="G61" s="146"/>
    </row>
    <row r="62" s="58" customFormat="1" customHeight="1" spans="1:7">
      <c r="A62" s="138"/>
      <c r="B62" s="138"/>
      <c r="C62" s="139"/>
      <c r="D62" s="139"/>
      <c r="E62" s="139"/>
      <c r="F62" s="139"/>
      <c r="G62" s="146"/>
    </row>
    <row r="63" s="58" customFormat="1" customHeight="1" spans="1:7">
      <c r="A63" s="138"/>
      <c r="B63" s="138"/>
      <c r="C63" s="139"/>
      <c r="D63" s="139"/>
      <c r="E63" s="139"/>
      <c r="F63" s="139"/>
      <c r="G63" s="146"/>
    </row>
    <row r="64" s="58" customFormat="1" customHeight="1" spans="1:7">
      <c r="A64" s="138"/>
      <c r="B64" s="138"/>
      <c r="C64" s="139"/>
      <c r="D64" s="139"/>
      <c r="E64" s="139"/>
      <c r="F64" s="139"/>
      <c r="G64" s="146"/>
    </row>
    <row r="65" s="58" customFormat="1" customHeight="1" spans="1:7">
      <c r="A65" s="138"/>
      <c r="B65" s="138"/>
      <c r="C65" s="139"/>
      <c r="D65" s="139"/>
      <c r="E65" s="139"/>
      <c r="F65" s="139"/>
      <c r="G65" s="146"/>
    </row>
    <row r="66" s="58" customFormat="1" customHeight="1" spans="1:7">
      <c r="A66" s="138"/>
      <c r="B66" s="138"/>
      <c r="C66" s="139"/>
      <c r="D66" s="139"/>
      <c r="E66" s="139"/>
      <c r="F66" s="139"/>
      <c r="G66" s="146"/>
    </row>
    <row r="67" s="58" customFormat="1" customHeight="1" spans="1:7">
      <c r="A67" s="138"/>
      <c r="B67" s="138"/>
      <c r="C67" s="139"/>
      <c r="D67" s="139"/>
      <c r="E67" s="139"/>
      <c r="F67" s="139"/>
      <c r="G67" s="146"/>
    </row>
    <row r="68" s="58" customFormat="1" customHeight="1" spans="1:7">
      <c r="A68" s="138"/>
      <c r="B68" s="138"/>
      <c r="C68" s="139"/>
      <c r="D68" s="139"/>
      <c r="E68" s="139"/>
      <c r="F68" s="139"/>
      <c r="G68" s="146"/>
    </row>
    <row r="69" s="58" customFormat="1" customHeight="1" spans="1:7">
      <c r="A69" s="138"/>
      <c r="B69" s="138"/>
      <c r="C69" s="139"/>
      <c r="D69" s="139"/>
      <c r="E69" s="139"/>
      <c r="F69" s="139"/>
      <c r="G69" s="146"/>
    </row>
    <row r="70" s="58" customFormat="1" customHeight="1" spans="1:7">
      <c r="A70" s="138"/>
      <c r="B70" s="138"/>
      <c r="C70" s="139"/>
      <c r="D70" s="139"/>
      <c r="E70" s="139"/>
      <c r="F70" s="139"/>
      <c r="G70" s="146"/>
    </row>
    <row r="71" s="58" customFormat="1" customHeight="1" spans="1:7">
      <c r="A71" s="138"/>
      <c r="B71" s="138"/>
      <c r="C71" s="139"/>
      <c r="D71" s="139"/>
      <c r="E71" s="139"/>
      <c r="F71" s="139"/>
      <c r="G71" s="146"/>
    </row>
    <row r="72" s="58" customFormat="1" customHeight="1" spans="1:7">
      <c r="A72" s="138"/>
      <c r="B72" s="138"/>
      <c r="C72" s="139"/>
      <c r="D72" s="139"/>
      <c r="E72" s="139"/>
      <c r="F72" s="139"/>
      <c r="G72" s="146"/>
    </row>
    <row r="73" s="58" customFormat="1" customHeight="1" spans="1:7">
      <c r="A73" s="138"/>
      <c r="B73" s="138"/>
      <c r="C73" s="139"/>
      <c r="D73" s="139"/>
      <c r="E73" s="139"/>
      <c r="F73" s="139"/>
      <c r="G73" s="146"/>
    </row>
    <row r="74" s="58" customFormat="1" customHeight="1" spans="1:7">
      <c r="A74" s="138"/>
      <c r="B74" s="138"/>
      <c r="C74" s="139"/>
      <c r="D74" s="139"/>
      <c r="E74" s="139"/>
      <c r="F74" s="139"/>
      <c r="G74" s="146"/>
    </row>
    <row r="75" s="58" customFormat="1" customHeight="1" spans="1:7">
      <c r="A75" s="138"/>
      <c r="B75" s="138"/>
      <c r="C75" s="139"/>
      <c r="D75" s="139"/>
      <c r="E75" s="139"/>
      <c r="F75" s="139"/>
      <c r="G75" s="146"/>
    </row>
    <row r="76" s="58" customFormat="1" customHeight="1" spans="1:7">
      <c r="A76" s="138"/>
      <c r="B76" s="138"/>
      <c r="C76" s="139"/>
      <c r="D76" s="139"/>
      <c r="E76" s="139"/>
      <c r="F76" s="139"/>
      <c r="G76" s="146"/>
    </row>
    <row r="77" s="58" customFormat="1" customHeight="1" spans="1:7">
      <c r="A77" s="138"/>
      <c r="B77" s="138"/>
      <c r="C77" s="139"/>
      <c r="D77" s="139"/>
      <c r="E77" s="139"/>
      <c r="F77" s="139"/>
      <c r="G77" s="146"/>
    </row>
    <row r="78" s="58" customFormat="1" customHeight="1" spans="1:7">
      <c r="A78" s="138"/>
      <c r="B78" s="138"/>
      <c r="C78" s="139"/>
      <c r="D78" s="139"/>
      <c r="E78" s="139"/>
      <c r="F78" s="139"/>
      <c r="G78" s="146"/>
    </row>
    <row r="79" s="58" customFormat="1" customHeight="1" spans="1:7">
      <c r="A79" s="138"/>
      <c r="B79" s="138"/>
      <c r="C79" s="139"/>
      <c r="D79" s="139"/>
      <c r="E79" s="139"/>
      <c r="F79" s="139"/>
      <c r="G79" s="146"/>
    </row>
    <row r="80" s="58" customFormat="1" customHeight="1" spans="1:7">
      <c r="A80" s="138"/>
      <c r="B80" s="138"/>
      <c r="C80" s="139"/>
      <c r="D80" s="139"/>
      <c r="E80" s="139"/>
      <c r="F80" s="139"/>
      <c r="G80" s="146"/>
    </row>
    <row r="81" s="58" customFormat="1" customHeight="1" spans="1:7">
      <c r="A81" s="138"/>
      <c r="B81" s="138"/>
      <c r="C81" s="139"/>
      <c r="D81" s="139"/>
      <c r="E81" s="139"/>
      <c r="F81" s="139"/>
      <c r="G81" s="146"/>
    </row>
    <row r="82" s="58" customFormat="1" customHeight="1" spans="1:7">
      <c r="A82" s="138"/>
      <c r="B82" s="138"/>
      <c r="C82" s="139"/>
      <c r="D82" s="139"/>
      <c r="E82" s="139"/>
      <c r="F82" s="139"/>
      <c r="G82" s="146"/>
    </row>
    <row r="83" s="58" customFormat="1" customHeight="1" spans="1:7">
      <c r="A83" s="138"/>
      <c r="B83" s="138"/>
      <c r="C83" s="139"/>
      <c r="D83" s="139"/>
      <c r="E83" s="139"/>
      <c r="F83" s="139"/>
      <c r="G83" s="146"/>
    </row>
    <row r="84" s="58" customFormat="1" customHeight="1" spans="1:7">
      <c r="A84" s="138"/>
      <c r="B84" s="138"/>
      <c r="C84" s="139"/>
      <c r="D84" s="139"/>
      <c r="E84" s="139"/>
      <c r="F84" s="139"/>
      <c r="G84" s="146"/>
    </row>
    <row r="85" s="58" customFormat="1" customHeight="1" spans="1:7">
      <c r="A85" s="138"/>
      <c r="B85" s="138"/>
      <c r="C85" s="139"/>
      <c r="D85" s="139"/>
      <c r="E85" s="139"/>
      <c r="F85" s="139"/>
      <c r="G85" s="146"/>
    </row>
    <row r="86" s="58" customFormat="1" customHeight="1" spans="1:7">
      <c r="A86" s="138"/>
      <c r="B86" s="138"/>
      <c r="C86" s="139"/>
      <c r="D86" s="139"/>
      <c r="E86" s="139"/>
      <c r="F86" s="139"/>
      <c r="G86" s="146"/>
    </row>
    <row r="87" s="58" customFormat="1" customHeight="1" spans="1:7">
      <c r="A87" s="138"/>
      <c r="B87" s="138"/>
      <c r="C87" s="139"/>
      <c r="D87" s="139"/>
      <c r="E87" s="139"/>
      <c r="F87" s="139"/>
      <c r="G87" s="146"/>
    </row>
    <row r="88" s="58" customFormat="1" customHeight="1" spans="1:7">
      <c r="A88" s="138"/>
      <c r="B88" s="138"/>
      <c r="C88" s="139"/>
      <c r="D88" s="139"/>
      <c r="E88" s="139"/>
      <c r="F88" s="139"/>
      <c r="G88" s="146"/>
    </row>
    <row r="89" s="58" customFormat="1" customHeight="1" spans="1:7">
      <c r="A89" s="138"/>
      <c r="B89" s="138"/>
      <c r="C89" s="139"/>
      <c r="D89" s="139"/>
      <c r="E89" s="139"/>
      <c r="F89" s="139"/>
      <c r="G89" s="146"/>
    </row>
    <row r="90" s="58" customFormat="1" customHeight="1" spans="1:7">
      <c r="A90" s="138"/>
      <c r="B90" s="138"/>
      <c r="C90" s="139"/>
      <c r="D90" s="139"/>
      <c r="E90" s="139"/>
      <c r="F90" s="139"/>
      <c r="G90" s="146"/>
    </row>
    <row r="91" s="58" customFormat="1" customHeight="1" spans="1:7">
      <c r="A91" s="138"/>
      <c r="B91" s="138"/>
      <c r="C91" s="139"/>
      <c r="D91" s="139"/>
      <c r="E91" s="139"/>
      <c r="F91" s="139"/>
      <c r="G91" s="146"/>
    </row>
    <row r="92" s="58" customFormat="1" customHeight="1" spans="1:7">
      <c r="A92" s="138"/>
      <c r="B92" s="138"/>
      <c r="C92" s="139"/>
      <c r="D92" s="139"/>
      <c r="E92" s="139"/>
      <c r="F92" s="139"/>
      <c r="G92" s="146"/>
    </row>
    <row r="93" s="58" customFormat="1" customHeight="1" spans="1:7">
      <c r="A93" s="138"/>
      <c r="B93" s="138"/>
      <c r="C93" s="139"/>
      <c r="D93" s="139"/>
      <c r="E93" s="139"/>
      <c r="F93" s="139"/>
      <c r="G93" s="146"/>
    </row>
    <row r="94" s="58" customFormat="1" customHeight="1" spans="1:7">
      <c r="A94" s="138"/>
      <c r="B94" s="138"/>
      <c r="C94" s="139"/>
      <c r="D94" s="139"/>
      <c r="E94" s="139"/>
      <c r="F94" s="139"/>
      <c r="G94" s="146"/>
    </row>
    <row r="95" s="58" customFormat="1" customHeight="1" spans="1:7">
      <c r="A95" s="138"/>
      <c r="B95" s="138"/>
      <c r="C95" s="139"/>
      <c r="D95" s="139"/>
      <c r="E95" s="139"/>
      <c r="F95" s="139"/>
      <c r="G95" s="146"/>
    </row>
    <row r="96" s="58" customFormat="1" customHeight="1" spans="1:7">
      <c r="A96" s="138"/>
      <c r="B96" s="138"/>
      <c r="C96" s="139"/>
      <c r="D96" s="139"/>
      <c r="E96" s="139"/>
      <c r="F96" s="139"/>
      <c r="G96" s="146"/>
    </row>
    <row r="97" s="58" customFormat="1" customHeight="1" spans="1:7">
      <c r="A97" s="138"/>
      <c r="B97" s="138"/>
      <c r="C97" s="139"/>
      <c r="D97" s="139"/>
      <c r="E97" s="139"/>
      <c r="F97" s="139"/>
      <c r="G97" s="146"/>
    </row>
    <row r="98" s="58" customFormat="1" customHeight="1" spans="1:7">
      <c r="A98" s="138"/>
      <c r="B98" s="138"/>
      <c r="C98" s="139"/>
      <c r="D98" s="139"/>
      <c r="E98" s="139"/>
      <c r="F98" s="139"/>
      <c r="G98" s="146"/>
    </row>
    <row r="99" s="58" customFormat="1" customHeight="1" spans="1:7">
      <c r="A99" s="138"/>
      <c r="B99" s="138"/>
      <c r="C99" s="139"/>
      <c r="D99" s="139"/>
      <c r="E99" s="139"/>
      <c r="F99" s="139"/>
      <c r="G99" s="146"/>
    </row>
    <row r="100" s="58" customFormat="1" customHeight="1" spans="1:7">
      <c r="A100" s="138"/>
      <c r="B100" s="138"/>
      <c r="C100" s="139"/>
      <c r="D100" s="139"/>
      <c r="E100" s="139"/>
      <c r="F100" s="139"/>
      <c r="G100" s="146"/>
    </row>
    <row r="101" s="58" customFormat="1" customHeight="1" spans="1:7">
      <c r="A101" s="138"/>
      <c r="B101" s="138"/>
      <c r="C101" s="139"/>
      <c r="D101" s="139"/>
      <c r="E101" s="139"/>
      <c r="F101" s="139"/>
      <c r="G101" s="146"/>
    </row>
    <row r="102" s="58" customFormat="1" customHeight="1" spans="1:7">
      <c r="A102" s="138"/>
      <c r="B102" s="138"/>
      <c r="C102" s="139"/>
      <c r="D102" s="139"/>
      <c r="E102" s="139"/>
      <c r="F102" s="139"/>
      <c r="G102" s="146"/>
    </row>
    <row r="103" s="58" customFormat="1" customHeight="1" spans="1:7">
      <c r="A103" s="138"/>
      <c r="B103" s="138"/>
      <c r="C103" s="139"/>
      <c r="D103" s="139"/>
      <c r="E103" s="139"/>
      <c r="F103" s="139"/>
      <c r="G103" s="146"/>
    </row>
    <row r="104" s="58" customFormat="1" customHeight="1" spans="1:7">
      <c r="A104" s="138"/>
      <c r="B104" s="138"/>
      <c r="C104" s="139"/>
      <c r="D104" s="139"/>
      <c r="E104" s="139"/>
      <c r="F104" s="139"/>
      <c r="G104" s="146"/>
    </row>
    <row r="105" s="58" customFormat="1" customHeight="1" spans="1:7">
      <c r="A105" s="138"/>
      <c r="B105" s="138"/>
      <c r="C105" s="139"/>
      <c r="D105" s="139"/>
      <c r="E105" s="139"/>
      <c r="F105" s="139"/>
      <c r="G105" s="146"/>
    </row>
    <row r="106" s="58" customFormat="1" customHeight="1" spans="1:7">
      <c r="A106" s="138"/>
      <c r="B106" s="138"/>
      <c r="C106" s="139"/>
      <c r="D106" s="139"/>
      <c r="E106" s="139"/>
      <c r="F106" s="139"/>
      <c r="G106" s="146"/>
    </row>
    <row r="107" s="58" customFormat="1" customHeight="1" spans="1:7">
      <c r="A107" s="138"/>
      <c r="B107" s="138"/>
      <c r="C107" s="139"/>
      <c r="D107" s="139"/>
      <c r="E107" s="139"/>
      <c r="F107" s="139"/>
      <c r="G107" s="146"/>
    </row>
    <row r="108" s="58" customFormat="1" customHeight="1" spans="1:7">
      <c r="A108" s="138"/>
      <c r="B108" s="138"/>
      <c r="C108" s="139"/>
      <c r="D108" s="139"/>
      <c r="E108" s="139"/>
      <c r="F108" s="139"/>
      <c r="G108" s="146"/>
    </row>
    <row r="109" s="58" customFormat="1" customHeight="1" spans="1:7">
      <c r="A109" s="138"/>
      <c r="B109" s="138"/>
      <c r="C109" s="139"/>
      <c r="D109" s="139"/>
      <c r="E109" s="139"/>
      <c r="F109" s="139"/>
      <c r="G109" s="146"/>
    </row>
    <row r="110" s="58" customFormat="1" customHeight="1" spans="1:7">
      <c r="A110" s="138"/>
      <c r="B110" s="138"/>
      <c r="C110" s="139"/>
      <c r="D110" s="139"/>
      <c r="E110" s="139"/>
      <c r="F110" s="139"/>
      <c r="G110" s="146"/>
    </row>
    <row r="111" s="58" customFormat="1" customHeight="1" spans="1:7">
      <c r="A111" s="138"/>
      <c r="B111" s="138"/>
      <c r="C111" s="139"/>
      <c r="D111" s="139"/>
      <c r="E111" s="139"/>
      <c r="F111" s="139"/>
      <c r="G111" s="146"/>
    </row>
    <row r="112" s="58" customFormat="1" customHeight="1" spans="1:7">
      <c r="A112" s="138"/>
      <c r="B112" s="138"/>
      <c r="C112" s="139"/>
      <c r="D112" s="139"/>
      <c r="E112" s="139"/>
      <c r="F112" s="139"/>
      <c r="G112" s="146"/>
    </row>
    <row r="113" s="58" customFormat="1" customHeight="1" spans="1:7">
      <c r="A113" s="138"/>
      <c r="B113" s="138"/>
      <c r="C113" s="139"/>
      <c r="D113" s="139"/>
      <c r="E113" s="139"/>
      <c r="F113" s="139"/>
      <c r="G113" s="146"/>
    </row>
    <row r="114" s="58" customFormat="1" customHeight="1" spans="1:7">
      <c r="A114" s="138"/>
      <c r="B114" s="138"/>
      <c r="C114" s="139"/>
      <c r="D114" s="139"/>
      <c r="E114" s="139"/>
      <c r="F114" s="139"/>
      <c r="G114" s="146"/>
    </row>
    <row r="115" s="58" customFormat="1" customHeight="1" spans="1:7">
      <c r="A115" s="138"/>
      <c r="B115" s="138"/>
      <c r="C115" s="139"/>
      <c r="D115" s="139"/>
      <c r="E115" s="139"/>
      <c r="F115" s="139"/>
      <c r="G115" s="146"/>
    </row>
    <row r="116" s="58" customFormat="1" customHeight="1" spans="1:7">
      <c r="A116" s="138"/>
      <c r="B116" s="138"/>
      <c r="C116" s="139"/>
      <c r="D116" s="139"/>
      <c r="E116" s="139"/>
      <c r="F116" s="139"/>
      <c r="G116" s="146"/>
    </row>
    <row r="117" s="58" customFormat="1" customHeight="1" spans="1:7">
      <c r="A117" s="138"/>
      <c r="B117" s="138"/>
      <c r="C117" s="139"/>
      <c r="D117" s="139"/>
      <c r="E117" s="139"/>
      <c r="F117" s="139"/>
      <c r="G117" s="146"/>
    </row>
    <row r="118" s="58" customFormat="1" customHeight="1" spans="1:7">
      <c r="A118" s="138"/>
      <c r="B118" s="138"/>
      <c r="C118" s="139"/>
      <c r="D118" s="139"/>
      <c r="E118" s="139"/>
      <c r="F118" s="139"/>
      <c r="G118" s="146"/>
    </row>
    <row r="119" s="58" customFormat="1" customHeight="1" spans="1:7">
      <c r="A119" s="138"/>
      <c r="B119" s="138"/>
      <c r="C119" s="139"/>
      <c r="D119" s="139"/>
      <c r="E119" s="139"/>
      <c r="F119" s="139"/>
      <c r="G119" s="146"/>
    </row>
    <row r="120" s="58" customFormat="1" customHeight="1" spans="1:7">
      <c r="A120" s="138"/>
      <c r="B120" s="138"/>
      <c r="C120" s="139"/>
      <c r="D120" s="139"/>
      <c r="E120" s="139"/>
      <c r="F120" s="139"/>
      <c r="G120" s="146"/>
    </row>
    <row r="121" s="58" customFormat="1" customHeight="1" spans="1:7">
      <c r="A121" s="138"/>
      <c r="B121" s="138"/>
      <c r="C121" s="139"/>
      <c r="D121" s="139"/>
      <c r="E121" s="139"/>
      <c r="F121" s="139"/>
      <c r="G121" s="146"/>
    </row>
    <row r="122" s="58" customFormat="1" customHeight="1" spans="1:7">
      <c r="A122" s="138"/>
      <c r="B122" s="138"/>
      <c r="C122" s="139"/>
      <c r="D122" s="139"/>
      <c r="E122" s="139"/>
      <c r="F122" s="139"/>
      <c r="G122" s="146"/>
    </row>
    <row r="123" s="58" customFormat="1" customHeight="1" spans="1:7">
      <c r="A123" s="138"/>
      <c r="B123" s="138"/>
      <c r="C123" s="139"/>
      <c r="D123" s="139"/>
      <c r="E123" s="139"/>
      <c r="F123" s="139"/>
      <c r="G123" s="146"/>
    </row>
    <row r="124" s="58" customFormat="1" customHeight="1" spans="1:7">
      <c r="A124" s="138"/>
      <c r="B124" s="138"/>
      <c r="C124" s="139"/>
      <c r="D124" s="139"/>
      <c r="E124" s="139"/>
      <c r="F124" s="139"/>
      <c r="G124" s="146"/>
    </row>
    <row r="125" s="58" customFormat="1" customHeight="1" spans="1:7">
      <c r="A125" s="138"/>
      <c r="B125" s="138"/>
      <c r="C125" s="139"/>
      <c r="D125" s="139"/>
      <c r="E125" s="139"/>
      <c r="F125" s="139"/>
      <c r="G125" s="146"/>
    </row>
    <row r="126" s="58" customFormat="1" customHeight="1" spans="1:7">
      <c r="A126" s="138"/>
      <c r="B126" s="138"/>
      <c r="C126" s="139"/>
      <c r="D126" s="139"/>
      <c r="E126" s="139"/>
      <c r="F126" s="139"/>
      <c r="G126" s="146"/>
    </row>
    <row r="127" s="58" customFormat="1" customHeight="1" spans="1:7">
      <c r="A127" s="138"/>
      <c r="B127" s="138"/>
      <c r="C127" s="139"/>
      <c r="D127" s="139"/>
      <c r="E127" s="139"/>
      <c r="F127" s="139"/>
      <c r="G127" s="146"/>
    </row>
    <row r="128" s="58" customFormat="1" customHeight="1" spans="1:7">
      <c r="A128" s="138"/>
      <c r="B128" s="138"/>
      <c r="C128" s="139"/>
      <c r="D128" s="139"/>
      <c r="E128" s="139"/>
      <c r="F128" s="139"/>
      <c r="G128" s="146"/>
    </row>
    <row r="129" s="58" customFormat="1" customHeight="1" spans="1:7">
      <c r="A129" s="138"/>
      <c r="B129" s="138"/>
      <c r="C129" s="139"/>
      <c r="D129" s="139"/>
      <c r="E129" s="139"/>
      <c r="F129" s="139"/>
      <c r="G129" s="146"/>
    </row>
    <row r="130" s="58" customFormat="1" customHeight="1" spans="1:7">
      <c r="A130" s="138"/>
      <c r="B130" s="138"/>
      <c r="C130" s="139"/>
      <c r="D130" s="139"/>
      <c r="E130" s="139"/>
      <c r="F130" s="139"/>
      <c r="G130" s="146"/>
    </row>
    <row r="131" s="58" customFormat="1" customHeight="1" spans="1:7">
      <c r="A131" s="138"/>
      <c r="B131" s="138"/>
      <c r="C131" s="139"/>
      <c r="D131" s="139"/>
      <c r="E131" s="139"/>
      <c r="F131" s="139"/>
      <c r="G131" s="146"/>
    </row>
    <row r="132" s="58" customFormat="1" customHeight="1" spans="1:7">
      <c r="A132" s="138"/>
      <c r="B132" s="138"/>
      <c r="C132" s="139"/>
      <c r="D132" s="139"/>
      <c r="E132" s="139"/>
      <c r="F132" s="139"/>
      <c r="G132" s="146"/>
    </row>
    <row r="133" s="58" customFormat="1" customHeight="1" spans="1:7">
      <c r="A133" s="138"/>
      <c r="B133" s="138"/>
      <c r="C133" s="139"/>
      <c r="D133" s="139"/>
      <c r="E133" s="139"/>
      <c r="F133" s="139"/>
      <c r="G133" s="146"/>
    </row>
    <row r="134" s="58" customFormat="1" customHeight="1" spans="1:7">
      <c r="A134" s="138"/>
      <c r="B134" s="138"/>
      <c r="C134" s="139"/>
      <c r="D134" s="139"/>
      <c r="E134" s="139"/>
      <c r="F134" s="139"/>
      <c r="G134" s="146"/>
    </row>
    <row r="135" s="58" customFormat="1" customHeight="1" spans="1:7">
      <c r="A135" s="138"/>
      <c r="B135" s="138"/>
      <c r="C135" s="139"/>
      <c r="D135" s="139"/>
      <c r="E135" s="139"/>
      <c r="F135" s="139"/>
      <c r="G135" s="146"/>
    </row>
    <row r="136" s="58" customFormat="1" customHeight="1" spans="1:7">
      <c r="A136" s="138"/>
      <c r="B136" s="138"/>
      <c r="C136" s="139"/>
      <c r="D136" s="139"/>
      <c r="E136" s="139"/>
      <c r="F136" s="139"/>
      <c r="G136" s="146"/>
    </row>
    <row r="137" s="58" customFormat="1" customHeight="1" spans="1:7">
      <c r="A137" s="138"/>
      <c r="B137" s="138"/>
      <c r="C137" s="139"/>
      <c r="D137" s="139"/>
      <c r="E137" s="139"/>
      <c r="F137" s="139"/>
      <c r="G137" s="146"/>
    </row>
    <row r="138" s="58" customFormat="1" customHeight="1" spans="1:7">
      <c r="A138" s="138"/>
      <c r="B138" s="138"/>
      <c r="C138" s="139"/>
      <c r="D138" s="139"/>
      <c r="E138" s="139"/>
      <c r="F138" s="139"/>
      <c r="G138" s="146"/>
    </row>
    <row r="139" s="58" customFormat="1" customHeight="1" spans="1:7">
      <c r="A139" s="138"/>
      <c r="B139" s="138"/>
      <c r="C139" s="139"/>
      <c r="D139" s="139"/>
      <c r="E139" s="139"/>
      <c r="F139" s="139"/>
      <c r="G139" s="146"/>
    </row>
    <row r="140" s="58" customFormat="1" customHeight="1" spans="1:7">
      <c r="A140" s="138"/>
      <c r="B140" s="138"/>
      <c r="C140" s="139"/>
      <c r="D140" s="139"/>
      <c r="E140" s="139"/>
      <c r="F140" s="139"/>
      <c r="G140" s="146"/>
    </row>
    <row r="141" s="58" customFormat="1" customHeight="1" spans="1:7">
      <c r="A141" s="138"/>
      <c r="B141" s="138"/>
      <c r="C141" s="139"/>
      <c r="D141" s="139"/>
      <c r="E141" s="139"/>
      <c r="F141" s="139"/>
      <c r="G141" s="146"/>
    </row>
    <row r="142" s="58" customFormat="1" customHeight="1" spans="1:7">
      <c r="A142" s="138"/>
      <c r="B142" s="138"/>
      <c r="C142" s="139"/>
      <c r="D142" s="139"/>
      <c r="E142" s="139"/>
      <c r="F142" s="139"/>
      <c r="G142" s="146"/>
    </row>
    <row r="143" s="58" customFormat="1" customHeight="1" spans="1:7">
      <c r="A143" s="138"/>
      <c r="B143" s="138"/>
      <c r="C143" s="139"/>
      <c r="D143" s="139"/>
      <c r="E143" s="139"/>
      <c r="F143" s="139"/>
      <c r="G143" s="146"/>
    </row>
    <row r="144" s="58" customFormat="1" customHeight="1" spans="1:7">
      <c r="A144" s="138"/>
      <c r="B144" s="138"/>
      <c r="C144" s="139"/>
      <c r="D144" s="139"/>
      <c r="E144" s="139"/>
      <c r="F144" s="139"/>
      <c r="G144" s="146"/>
    </row>
    <row r="145" s="58" customFormat="1" customHeight="1" spans="1:7">
      <c r="A145" s="138"/>
      <c r="B145" s="138"/>
      <c r="C145" s="139"/>
      <c r="D145" s="139"/>
      <c r="E145" s="139"/>
      <c r="F145" s="139"/>
      <c r="G145" s="146"/>
    </row>
    <row r="146" s="58" customFormat="1" customHeight="1" spans="1:7">
      <c r="A146" s="138"/>
      <c r="B146" s="138"/>
      <c r="C146" s="139"/>
      <c r="D146" s="139"/>
      <c r="E146" s="139"/>
      <c r="F146" s="139"/>
      <c r="G146" s="146"/>
    </row>
    <row r="147" s="58" customFormat="1" customHeight="1" spans="1:7">
      <c r="A147" s="138"/>
      <c r="B147" s="138"/>
      <c r="C147" s="139"/>
      <c r="D147" s="139"/>
      <c r="E147" s="139"/>
      <c r="F147" s="139"/>
      <c r="G147" s="146"/>
    </row>
    <row r="148" s="58" customFormat="1" customHeight="1" spans="1:7">
      <c r="A148" s="138"/>
      <c r="B148" s="138"/>
      <c r="C148" s="139"/>
      <c r="D148" s="139"/>
      <c r="E148" s="139"/>
      <c r="F148" s="139"/>
      <c r="G148" s="146"/>
    </row>
    <row r="149" s="58" customFormat="1" customHeight="1" spans="1:7">
      <c r="A149" s="138"/>
      <c r="B149" s="138"/>
      <c r="C149" s="139"/>
      <c r="D149" s="139"/>
      <c r="E149" s="139"/>
      <c r="F149" s="139"/>
      <c r="G149" s="146"/>
    </row>
    <row r="150" s="58" customFormat="1" customHeight="1" spans="1:7">
      <c r="A150" s="138"/>
      <c r="B150" s="138"/>
      <c r="C150" s="139"/>
      <c r="D150" s="139"/>
      <c r="E150" s="139"/>
      <c r="F150" s="139"/>
      <c r="G150" s="146"/>
    </row>
    <row r="151" s="58" customFormat="1" customHeight="1" spans="1:7">
      <c r="A151" s="138"/>
      <c r="B151" s="138"/>
      <c r="C151" s="139"/>
      <c r="D151" s="139"/>
      <c r="E151" s="139"/>
      <c r="F151" s="139"/>
      <c r="G151" s="146"/>
    </row>
    <row r="152" s="58" customFormat="1" customHeight="1" spans="1:7">
      <c r="A152" s="138"/>
      <c r="B152" s="138"/>
      <c r="C152" s="139"/>
      <c r="D152" s="139"/>
      <c r="E152" s="139"/>
      <c r="F152" s="139"/>
      <c r="G152" s="146"/>
    </row>
    <row r="153" s="58" customFormat="1" customHeight="1" spans="1:7">
      <c r="A153" s="138"/>
      <c r="B153" s="138"/>
      <c r="C153" s="139"/>
      <c r="D153" s="139"/>
      <c r="E153" s="139"/>
      <c r="F153" s="139"/>
      <c r="G153" s="146"/>
    </row>
    <row r="154" s="58" customFormat="1" customHeight="1" spans="1:7">
      <c r="A154" s="138"/>
      <c r="B154" s="138"/>
      <c r="C154" s="139"/>
      <c r="D154" s="139"/>
      <c r="E154" s="139"/>
      <c r="F154" s="139"/>
      <c r="G154" s="146"/>
    </row>
    <row r="155" s="58" customFormat="1" customHeight="1" spans="1:7">
      <c r="A155" s="138"/>
      <c r="B155" s="138"/>
      <c r="C155" s="139"/>
      <c r="D155" s="139"/>
      <c r="E155" s="139"/>
      <c r="F155" s="139"/>
      <c r="G155" s="146"/>
    </row>
    <row r="156" s="58" customFormat="1" customHeight="1" spans="1:7">
      <c r="A156" s="138"/>
      <c r="B156" s="138"/>
      <c r="C156" s="139"/>
      <c r="D156" s="139"/>
      <c r="E156" s="139"/>
      <c r="F156" s="139"/>
      <c r="G156" s="146"/>
    </row>
    <row r="157" s="58" customFormat="1" customHeight="1" spans="1:7">
      <c r="A157" s="138"/>
      <c r="B157" s="138"/>
      <c r="C157" s="139"/>
      <c r="D157" s="139"/>
      <c r="E157" s="139"/>
      <c r="F157" s="139"/>
      <c r="G157" s="146"/>
    </row>
    <row r="158" s="58" customFormat="1" customHeight="1" spans="1:7">
      <c r="A158" s="138"/>
      <c r="B158" s="138"/>
      <c r="C158" s="139"/>
      <c r="D158" s="139"/>
      <c r="E158" s="139"/>
      <c r="F158" s="139"/>
      <c r="G158" s="146"/>
    </row>
    <row r="159" s="58" customFormat="1" customHeight="1" spans="1:7">
      <c r="A159" s="138"/>
      <c r="B159" s="138"/>
      <c r="C159" s="139"/>
      <c r="D159" s="139"/>
      <c r="E159" s="139"/>
      <c r="F159" s="139"/>
      <c r="G159" s="146"/>
    </row>
    <row r="160" s="58" customFormat="1" customHeight="1" spans="1:7">
      <c r="A160" s="138"/>
      <c r="B160" s="138"/>
      <c r="C160" s="139"/>
      <c r="D160" s="139"/>
      <c r="E160" s="139"/>
      <c r="F160" s="139"/>
      <c r="G160" s="146"/>
    </row>
    <row r="161" s="58" customFormat="1" customHeight="1" spans="1:7">
      <c r="A161" s="138"/>
      <c r="B161" s="138"/>
      <c r="C161" s="139"/>
      <c r="D161" s="139"/>
      <c r="E161" s="139"/>
      <c r="F161" s="139"/>
      <c r="G161" s="146"/>
    </row>
    <row r="162" s="58" customFormat="1" customHeight="1" spans="1:7">
      <c r="A162" s="138"/>
      <c r="B162" s="138"/>
      <c r="C162" s="139"/>
      <c r="D162" s="139"/>
      <c r="E162" s="139"/>
      <c r="F162" s="139"/>
      <c r="G162" s="146"/>
    </row>
    <row r="163" s="58" customFormat="1" customHeight="1" spans="1:7">
      <c r="A163" s="138"/>
      <c r="B163" s="138"/>
      <c r="C163" s="139"/>
      <c r="D163" s="139"/>
      <c r="E163" s="139"/>
      <c r="F163" s="139"/>
      <c r="G163" s="146"/>
    </row>
    <row r="164" s="58" customFormat="1" customHeight="1" spans="1:7">
      <c r="A164" s="138"/>
      <c r="B164" s="138"/>
      <c r="C164" s="139"/>
      <c r="D164" s="139"/>
      <c r="E164" s="139"/>
      <c r="F164" s="139"/>
      <c r="G164" s="146"/>
    </row>
    <row r="165" s="58" customFormat="1" customHeight="1" spans="1:7">
      <c r="A165" s="138"/>
      <c r="B165" s="138"/>
      <c r="C165" s="139"/>
      <c r="D165" s="139"/>
      <c r="E165" s="139"/>
      <c r="F165" s="139"/>
      <c r="G165" s="146"/>
    </row>
    <row r="166" s="58" customFormat="1" customHeight="1" spans="1:7">
      <c r="A166" s="138"/>
      <c r="B166" s="138"/>
      <c r="C166" s="139"/>
      <c r="D166" s="139"/>
      <c r="E166" s="139"/>
      <c r="F166" s="139"/>
      <c r="G166" s="146"/>
    </row>
    <row r="167" s="58" customFormat="1" customHeight="1" spans="1:7">
      <c r="A167" s="138"/>
      <c r="B167" s="138"/>
      <c r="C167" s="139"/>
      <c r="D167" s="139"/>
      <c r="E167" s="139"/>
      <c r="F167" s="139"/>
      <c r="G167" s="146"/>
    </row>
    <row r="168" s="58" customFormat="1" customHeight="1" spans="1:7">
      <c r="A168" s="138"/>
      <c r="B168" s="138"/>
      <c r="C168" s="139"/>
      <c r="D168" s="139"/>
      <c r="E168" s="139"/>
      <c r="F168" s="139"/>
      <c r="G168" s="146"/>
    </row>
    <row r="169" s="58" customFormat="1" customHeight="1" spans="1:7">
      <c r="A169" s="138"/>
      <c r="B169" s="138"/>
      <c r="C169" s="139"/>
      <c r="D169" s="139"/>
      <c r="E169" s="139"/>
      <c r="F169" s="139"/>
      <c r="G169" s="146"/>
    </row>
    <row r="170" s="58" customFormat="1" customHeight="1" spans="1:7">
      <c r="A170" s="138"/>
      <c r="B170" s="138"/>
      <c r="C170" s="139"/>
      <c r="D170" s="139"/>
      <c r="E170" s="139"/>
      <c r="F170" s="139"/>
      <c r="G170" s="146"/>
    </row>
    <row r="171" s="58" customFormat="1" customHeight="1" spans="1:7">
      <c r="A171" s="138"/>
      <c r="B171" s="138"/>
      <c r="C171" s="139"/>
      <c r="D171" s="139"/>
      <c r="E171" s="139"/>
      <c r="F171" s="139"/>
      <c r="G171" s="146"/>
    </row>
    <row r="172" s="58" customFormat="1" customHeight="1" spans="1:7">
      <c r="A172" s="138"/>
      <c r="B172" s="138"/>
      <c r="C172" s="139"/>
      <c r="D172" s="139"/>
      <c r="E172" s="139"/>
      <c r="F172" s="139"/>
      <c r="G172" s="146"/>
    </row>
    <row r="173" s="58" customFormat="1" customHeight="1" spans="1:7">
      <c r="A173" s="138"/>
      <c r="B173" s="138"/>
      <c r="C173" s="139"/>
      <c r="D173" s="139"/>
      <c r="E173" s="139"/>
      <c r="F173" s="139"/>
      <c r="G173" s="146"/>
    </row>
    <row r="174" s="58" customFormat="1" customHeight="1" spans="1:7">
      <c r="A174" s="138"/>
      <c r="B174" s="138"/>
      <c r="C174" s="139"/>
      <c r="D174" s="139"/>
      <c r="E174" s="139"/>
      <c r="F174" s="139"/>
      <c r="G174" s="146"/>
    </row>
    <row r="175" s="58" customFormat="1" customHeight="1" spans="1:7">
      <c r="A175" s="138"/>
      <c r="B175" s="138"/>
      <c r="C175" s="139"/>
      <c r="D175" s="139"/>
      <c r="E175" s="139"/>
      <c r="F175" s="139"/>
      <c r="G175" s="146"/>
    </row>
    <row r="176" s="58" customFormat="1" customHeight="1" spans="1:7">
      <c r="A176" s="138"/>
      <c r="B176" s="138"/>
      <c r="C176" s="139"/>
      <c r="D176" s="139"/>
      <c r="E176" s="139"/>
      <c r="F176" s="139"/>
      <c r="G176" s="146"/>
    </row>
    <row r="177" s="58" customFormat="1" customHeight="1" spans="1:7">
      <c r="A177" s="138"/>
      <c r="B177" s="138"/>
      <c r="C177" s="139"/>
      <c r="D177" s="139"/>
      <c r="E177" s="139"/>
      <c r="F177" s="139"/>
      <c r="G177" s="146"/>
    </row>
    <row r="178" s="58" customFormat="1" customHeight="1" spans="1:7">
      <c r="A178" s="121"/>
      <c r="B178" s="121"/>
      <c r="C178" s="122"/>
      <c r="D178" s="122"/>
      <c r="E178" s="122"/>
      <c r="F178" s="122"/>
      <c r="G178" s="123"/>
    </row>
  </sheetData>
  <mergeCells count="7">
    <mergeCell ref="A1:B1"/>
    <mergeCell ref="A2:G2"/>
    <mergeCell ref="C4:F4"/>
    <mergeCell ref="A6:B6"/>
    <mergeCell ref="A4:A5"/>
    <mergeCell ref="B4:B5"/>
    <mergeCell ref="G4:G5"/>
  </mergeCells>
  <pageMargins left="0.751388888888889" right="0.751388888888889" top="0.629861111111111" bottom="0.629861111111111" header="0.5" footer="0.5"/>
  <pageSetup paperSize="9" scale="85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workbookViewId="0">
      <pane xSplit="4" ySplit="8" topLeftCell="E9" activePane="bottomRight" state="frozen"/>
      <selection/>
      <selection pane="topRight"/>
      <selection pane="bottomLeft"/>
      <selection pane="bottomRight" activeCell="A1" sqref="A1:B1"/>
    </sheetView>
  </sheetViews>
  <sheetFormatPr defaultColWidth="9.90833333333333" defaultRowHeight="14.25"/>
  <cols>
    <col min="1" max="1" width="5.26666666666667" style="62" customWidth="1"/>
    <col min="2" max="2" width="32.1583333333333" style="63" customWidth="1"/>
    <col min="3" max="3" width="18.4416666666667" style="31" customWidth="1"/>
    <col min="4" max="4" width="6.94166666666667" style="31" customWidth="1"/>
    <col min="5" max="5" width="9.45833333333333" style="92" customWidth="1"/>
    <col min="6" max="6" width="10.3166666666667" style="92" customWidth="1"/>
    <col min="7" max="7" width="10.25" style="92" customWidth="1"/>
    <col min="8" max="8" width="10.1416666666667" style="92" customWidth="1"/>
    <col min="9" max="9" width="16.9416666666667" style="92" customWidth="1"/>
    <col min="10" max="10" width="16.6583333333333" style="92" customWidth="1"/>
    <col min="11" max="11" width="15.2833333333333" style="92" customWidth="1"/>
    <col min="12" max="12" width="15.1416666666667" style="92" customWidth="1"/>
    <col min="13" max="13" width="17.4416666666667" style="92" customWidth="1"/>
    <col min="14" max="14" width="17.475" style="92" customWidth="1"/>
    <col min="15" max="15" width="12.625" style="58"/>
    <col min="16" max="16384" width="9.90833333333333" style="58"/>
  </cols>
  <sheetData>
    <row r="1" s="58" customFormat="1" ht="24" customHeight="1" spans="1:14">
      <c r="A1" s="64" t="s">
        <v>56</v>
      </c>
      <c r="B1" s="64"/>
      <c r="C1" s="65"/>
      <c r="D1" s="65"/>
      <c r="E1" s="103"/>
      <c r="F1" s="103"/>
      <c r="G1" s="103"/>
      <c r="H1" s="103"/>
      <c r="I1" s="103"/>
      <c r="J1" s="103"/>
      <c r="K1" s="103"/>
      <c r="L1" s="103"/>
      <c r="M1" s="103"/>
      <c r="N1" s="99"/>
    </row>
    <row r="2" s="59" customFormat="1" ht="23.25" customHeight="1" spans="1:14">
      <c r="A2" s="93" t="s">
        <v>57</v>
      </c>
      <c r="B2" s="93"/>
      <c r="C2" s="94"/>
      <c r="D2" s="94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="58" customFormat="1" ht="20" customHeight="1" spans="1:14">
      <c r="A3" s="67"/>
      <c r="B3" s="68"/>
      <c r="C3" s="31"/>
      <c r="D3" s="31"/>
      <c r="E3" s="92"/>
      <c r="F3" s="92"/>
      <c r="G3" s="92"/>
      <c r="H3" s="92"/>
      <c r="I3" s="92"/>
      <c r="J3" s="111"/>
      <c r="K3" s="111"/>
      <c r="L3" s="111"/>
      <c r="M3" s="111"/>
      <c r="N3" s="111" t="s">
        <v>24</v>
      </c>
    </row>
    <row r="4" s="60" customFormat="1" ht="35" customHeight="1" spans="1:14">
      <c r="A4" s="69" t="s">
        <v>25</v>
      </c>
      <c r="B4" s="69" t="s">
        <v>26</v>
      </c>
      <c r="C4" s="70" t="s">
        <v>27</v>
      </c>
      <c r="D4" s="105" t="s">
        <v>58</v>
      </c>
      <c r="E4" s="106" t="s">
        <v>59</v>
      </c>
      <c r="F4" s="106"/>
      <c r="G4" s="106"/>
      <c r="H4" s="106"/>
      <c r="I4" s="112"/>
      <c r="J4" s="113" t="s">
        <v>60</v>
      </c>
      <c r="K4" s="114"/>
      <c r="L4" s="112"/>
      <c r="M4" s="117" t="s">
        <v>61</v>
      </c>
      <c r="N4" s="117" t="s">
        <v>35</v>
      </c>
    </row>
    <row r="5" s="60" customFormat="1" ht="44" customHeight="1" spans="1:14">
      <c r="A5" s="69"/>
      <c r="B5" s="69"/>
      <c r="C5" s="70"/>
      <c r="D5" s="105"/>
      <c r="E5" s="107" t="s">
        <v>62</v>
      </c>
      <c r="F5" s="107" t="s">
        <v>63</v>
      </c>
      <c r="G5" s="107" t="s">
        <v>54</v>
      </c>
      <c r="H5" s="107"/>
      <c r="I5" s="115" t="s">
        <v>64</v>
      </c>
      <c r="J5" s="115" t="s">
        <v>65</v>
      </c>
      <c r="K5" s="115" t="s">
        <v>66</v>
      </c>
      <c r="L5" s="116" t="s">
        <v>67</v>
      </c>
      <c r="M5" s="118"/>
      <c r="N5" s="118"/>
    </row>
    <row r="6" s="60" customFormat="1" ht="27" customHeight="1" spans="1:14">
      <c r="A6" s="69"/>
      <c r="B6" s="69"/>
      <c r="C6" s="70"/>
      <c r="D6" s="105"/>
      <c r="E6" s="107"/>
      <c r="F6" s="107"/>
      <c r="G6" s="107" t="s">
        <v>68</v>
      </c>
      <c r="H6" s="108" t="s">
        <v>69</v>
      </c>
      <c r="I6" s="115" t="s">
        <v>70</v>
      </c>
      <c r="J6" s="115"/>
      <c r="K6" s="115"/>
      <c r="L6" s="116"/>
      <c r="M6" s="119"/>
      <c r="N6" s="119"/>
    </row>
    <row r="7" s="60" customFormat="1" ht="20" customHeight="1" spans="1:14">
      <c r="A7" s="73" t="s">
        <v>71</v>
      </c>
      <c r="B7" s="73" t="s">
        <v>72</v>
      </c>
      <c r="C7" s="85" t="s">
        <v>73</v>
      </c>
      <c r="D7" s="86"/>
      <c r="E7" s="73" t="s">
        <v>74</v>
      </c>
      <c r="F7" s="73" t="s">
        <v>75</v>
      </c>
      <c r="G7" s="73" t="s">
        <v>76</v>
      </c>
      <c r="H7" s="73" t="s">
        <v>77</v>
      </c>
      <c r="I7" s="115"/>
      <c r="J7" s="115" t="s">
        <v>78</v>
      </c>
      <c r="K7" s="115" t="s">
        <v>79</v>
      </c>
      <c r="L7" s="116" t="s">
        <v>80</v>
      </c>
      <c r="M7" s="119" t="s">
        <v>81</v>
      </c>
      <c r="N7" s="115" t="s">
        <v>82</v>
      </c>
    </row>
    <row r="8" s="61" customFormat="1" ht="20" customHeight="1" spans="1:14">
      <c r="A8" s="74" t="s">
        <v>83</v>
      </c>
      <c r="B8" s="75"/>
      <c r="C8" s="76"/>
      <c r="D8" s="76"/>
      <c r="E8" s="109">
        <f t="shared" ref="E8:N8" si="0">SUM(E9:E12)</f>
        <v>122</v>
      </c>
      <c r="F8" s="109">
        <f t="shared" si="0"/>
        <v>1248</v>
      </c>
      <c r="G8" s="109">
        <f t="shared" si="0"/>
        <v>4726</v>
      </c>
      <c r="H8" s="109">
        <f t="shared" si="0"/>
        <v>4057</v>
      </c>
      <c r="I8" s="109">
        <f t="shared" si="0"/>
        <v>13582565</v>
      </c>
      <c r="J8" s="109">
        <f t="shared" si="0"/>
        <v>14839930</v>
      </c>
      <c r="K8" s="109">
        <f t="shared" si="0"/>
        <v>-1257365</v>
      </c>
      <c r="L8" s="109" t="e">
        <f t="shared" si="0"/>
        <v>#N/A</v>
      </c>
      <c r="M8" s="109" t="e">
        <f t="shared" si="0"/>
        <v>#N/A</v>
      </c>
      <c r="N8" s="109" t="e">
        <f t="shared" si="0"/>
        <v>#N/A</v>
      </c>
    </row>
    <row r="9" s="58" customFormat="1" ht="20" customHeight="1" spans="1:14">
      <c r="A9" s="77" t="s">
        <v>38</v>
      </c>
      <c r="B9" s="78" t="s">
        <v>39</v>
      </c>
      <c r="C9" s="79" t="s">
        <v>40</v>
      </c>
      <c r="D9" s="80" t="s">
        <v>84</v>
      </c>
      <c r="E9" s="110">
        <v>66</v>
      </c>
      <c r="F9" s="110">
        <v>430</v>
      </c>
      <c r="G9" s="110">
        <v>1284</v>
      </c>
      <c r="H9" s="102">
        <v>936</v>
      </c>
      <c r="I9" s="104">
        <f t="shared" ref="I9:I12" si="1">E9*10000+F9*6000+(G9+H9)*1850*D9</f>
        <v>4472100</v>
      </c>
      <c r="J9" s="102">
        <v>4695950</v>
      </c>
      <c r="K9" s="102">
        <f t="shared" ref="K9:K12" si="2">I9-J9</f>
        <v>-223850</v>
      </c>
      <c r="L9" s="102" t="e">
        <f>_xlfn.XLOOKUP(B9,'[1]清算下达-'!$B:$B,'[1]清算下达-'!$AB:$AB)*10000</f>
        <v>#N/A</v>
      </c>
      <c r="M9" s="102" t="e">
        <f t="shared" ref="M9:M12" si="3">I9+K9+L9</f>
        <v>#N/A</v>
      </c>
      <c r="N9" s="102" t="e">
        <f t="shared" ref="N9:N12" si="4">ROUND(M9*0.85,-4)</f>
        <v>#N/A</v>
      </c>
    </row>
    <row r="10" s="58" customFormat="1" ht="20" customHeight="1" spans="1:14">
      <c r="A10" s="77" t="s">
        <v>41</v>
      </c>
      <c r="B10" s="81" t="s">
        <v>42</v>
      </c>
      <c r="C10" s="79" t="s">
        <v>43</v>
      </c>
      <c r="D10" s="80" t="s">
        <v>84</v>
      </c>
      <c r="E10" s="110">
        <v>25</v>
      </c>
      <c r="F10" s="110">
        <v>540</v>
      </c>
      <c r="G10" s="110">
        <v>1900</v>
      </c>
      <c r="H10" s="102">
        <v>1739</v>
      </c>
      <c r="I10" s="104">
        <f t="shared" si="1"/>
        <v>5509645</v>
      </c>
      <c r="J10" s="102">
        <v>5542390</v>
      </c>
      <c r="K10" s="102">
        <f t="shared" si="2"/>
        <v>-32745</v>
      </c>
      <c r="L10" s="102" t="e">
        <f>_xlfn.XLOOKUP(B10,'[1]清算下达-'!$B:$B,'[1]清算下达-'!$AB:$AB)*10000</f>
        <v>#N/A</v>
      </c>
      <c r="M10" s="102" t="e">
        <f t="shared" si="3"/>
        <v>#N/A</v>
      </c>
      <c r="N10" s="102" t="e">
        <f t="shared" si="4"/>
        <v>#N/A</v>
      </c>
    </row>
    <row r="11" s="58" customFormat="1" ht="20" customHeight="1" spans="1:14">
      <c r="A11" s="77" t="s">
        <v>44</v>
      </c>
      <c r="B11" s="82" t="s">
        <v>45</v>
      </c>
      <c r="C11" s="79" t="s">
        <v>43</v>
      </c>
      <c r="D11" s="80" t="s">
        <v>84</v>
      </c>
      <c r="E11" s="110">
        <v>18</v>
      </c>
      <c r="F11" s="110">
        <v>113</v>
      </c>
      <c r="G11" s="110">
        <v>938</v>
      </c>
      <c r="H11" s="102">
        <v>884</v>
      </c>
      <c r="I11" s="104">
        <f t="shared" si="1"/>
        <v>1869210</v>
      </c>
      <c r="J11" s="102">
        <v>2741160</v>
      </c>
      <c r="K11" s="102">
        <f t="shared" si="2"/>
        <v>-871950</v>
      </c>
      <c r="L11" s="102" t="e">
        <f>_xlfn.XLOOKUP(B11,'[1]清算下达-'!$B:$B,'[1]清算下达-'!$AB:$AB)*10000</f>
        <v>#N/A</v>
      </c>
      <c r="M11" s="102" t="e">
        <f t="shared" si="3"/>
        <v>#N/A</v>
      </c>
      <c r="N11" s="102" t="e">
        <f t="shared" si="4"/>
        <v>#N/A</v>
      </c>
    </row>
    <row r="12" s="58" customFormat="1" ht="20" customHeight="1" spans="1:14">
      <c r="A12" s="77" t="s">
        <v>46</v>
      </c>
      <c r="B12" s="82" t="s">
        <v>47</v>
      </c>
      <c r="C12" s="79" t="s">
        <v>43</v>
      </c>
      <c r="D12" s="80" t="s">
        <v>84</v>
      </c>
      <c r="E12" s="110">
        <v>13</v>
      </c>
      <c r="F12" s="110">
        <v>165</v>
      </c>
      <c r="G12" s="110">
        <v>604</v>
      </c>
      <c r="H12" s="102">
        <v>498</v>
      </c>
      <c r="I12" s="104">
        <f t="shared" si="1"/>
        <v>1731610</v>
      </c>
      <c r="J12" s="102">
        <v>1860430</v>
      </c>
      <c r="K12" s="102">
        <f t="shared" si="2"/>
        <v>-128820</v>
      </c>
      <c r="L12" s="102" t="e">
        <f>_xlfn.XLOOKUP(B12,'[1]清算下达-'!$B:$B,'[1]清算下达-'!$AB:$AB)*10000</f>
        <v>#N/A</v>
      </c>
      <c r="M12" s="102" t="e">
        <f t="shared" si="3"/>
        <v>#N/A</v>
      </c>
      <c r="N12" s="102" t="e">
        <f t="shared" si="4"/>
        <v>#N/A</v>
      </c>
    </row>
  </sheetData>
  <autoFilter ref="A7:N12">
    <extLst/>
  </autoFilter>
  <mergeCells count="19">
    <mergeCell ref="A1:B1"/>
    <mergeCell ref="A2:N2"/>
    <mergeCell ref="A3:B3"/>
    <mergeCell ref="E4:I4"/>
    <mergeCell ref="J4:L4"/>
    <mergeCell ref="G5:H5"/>
    <mergeCell ref="A8:B8"/>
    <mergeCell ref="A4:A6"/>
    <mergeCell ref="B4:B6"/>
    <mergeCell ref="C4:C6"/>
    <mergeCell ref="D4:D6"/>
    <mergeCell ref="E5:E6"/>
    <mergeCell ref="F5:F6"/>
    <mergeCell ref="I6:I7"/>
    <mergeCell ref="J5:J6"/>
    <mergeCell ref="K5:K6"/>
    <mergeCell ref="L5:L6"/>
    <mergeCell ref="M4:M6"/>
    <mergeCell ref="N4:N6"/>
  </mergeCells>
  <pageMargins left="0.751388888888889" right="0.751388888888889" top="0.590277777777778" bottom="0.550694444444444" header="0.5" footer="0.393055555555556"/>
  <pageSetup paperSize="9" scale="65" fitToHeight="0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workbookViewId="0">
      <pane xSplit="3" ySplit="6" topLeftCell="D7" activePane="bottomRight" state="frozen"/>
      <selection/>
      <selection pane="topRight"/>
      <selection pane="bottomLeft"/>
      <selection pane="bottomRight" activeCell="A1" sqref="A1:B1"/>
    </sheetView>
  </sheetViews>
  <sheetFormatPr defaultColWidth="9.90833333333333" defaultRowHeight="14.25"/>
  <cols>
    <col min="1" max="1" width="5.26666666666667" style="62" customWidth="1"/>
    <col min="2" max="2" width="32.1583333333333" style="63" customWidth="1"/>
    <col min="3" max="3" width="16.375" style="31" customWidth="1"/>
    <col min="4" max="4" width="24.25" style="31" customWidth="1"/>
    <col min="5" max="5" width="18.4416666666667" style="31" customWidth="1"/>
    <col min="6" max="6" width="16.5" style="31" customWidth="1"/>
    <col min="7" max="7" width="14.75" style="31" customWidth="1"/>
    <col min="8" max="8" width="16.375" style="92" customWidth="1"/>
    <col min="9" max="9" width="18.375" style="92" customWidth="1"/>
    <col min="10" max="10" width="10.375" style="58"/>
    <col min="11" max="16384" width="9.90833333333333" style="58"/>
  </cols>
  <sheetData>
    <row r="1" s="58" customFormat="1" ht="24" customHeight="1" spans="1:9">
      <c r="A1" s="64" t="s">
        <v>85</v>
      </c>
      <c r="B1" s="64"/>
      <c r="C1" s="65"/>
      <c r="D1" s="65"/>
      <c r="E1" s="65"/>
      <c r="F1" s="65"/>
      <c r="G1" s="65"/>
      <c r="H1" s="103"/>
      <c r="I1" s="103"/>
    </row>
    <row r="2" s="59" customFormat="1" ht="21" customHeight="1" spans="1:9">
      <c r="A2" s="66" t="s">
        <v>86</v>
      </c>
      <c r="B2" s="66"/>
      <c r="C2" s="66"/>
      <c r="D2" s="66"/>
      <c r="E2" s="66"/>
      <c r="F2" s="66"/>
      <c r="G2" s="66"/>
      <c r="H2" s="66"/>
      <c r="I2" s="66"/>
    </row>
    <row r="3" s="58" customFormat="1" ht="20" customHeight="1" spans="1:9">
      <c r="A3" s="67"/>
      <c r="B3" s="68"/>
      <c r="C3" s="31"/>
      <c r="D3" s="83"/>
      <c r="E3" s="83"/>
      <c r="F3" s="83"/>
      <c r="G3" s="83"/>
      <c r="H3" s="89"/>
      <c r="I3" s="89" t="s">
        <v>24</v>
      </c>
    </row>
    <row r="4" s="60" customFormat="1" ht="51" customHeight="1" spans="1:9">
      <c r="A4" s="69" t="s">
        <v>25</v>
      </c>
      <c r="B4" s="69" t="s">
        <v>26</v>
      </c>
      <c r="C4" s="70" t="s">
        <v>27</v>
      </c>
      <c r="D4" s="84" t="s">
        <v>87</v>
      </c>
      <c r="E4" s="84" t="s">
        <v>88</v>
      </c>
      <c r="F4" s="84" t="s">
        <v>89</v>
      </c>
      <c r="G4" s="84" t="s">
        <v>90</v>
      </c>
      <c r="H4" s="90" t="s">
        <v>91</v>
      </c>
      <c r="I4" s="91" t="s">
        <v>92</v>
      </c>
    </row>
    <row r="5" s="60" customFormat="1" ht="20" customHeight="1" spans="1:9">
      <c r="A5" s="95"/>
      <c r="B5" s="96"/>
      <c r="C5" s="97"/>
      <c r="D5" s="73" t="s">
        <v>71</v>
      </c>
      <c r="E5" s="73" t="s">
        <v>72</v>
      </c>
      <c r="F5" s="85" t="s">
        <v>93</v>
      </c>
      <c r="G5" s="85" t="s">
        <v>74</v>
      </c>
      <c r="H5" s="101" t="s">
        <v>75</v>
      </c>
      <c r="I5" s="101" t="s">
        <v>94</v>
      </c>
    </row>
    <row r="6" s="61" customFormat="1" ht="20" customHeight="1" spans="1:9">
      <c r="A6" s="74" t="s">
        <v>83</v>
      </c>
      <c r="B6" s="75"/>
      <c r="C6" s="76"/>
      <c r="D6" s="87">
        <f t="shared" ref="D6:I6" si="0">SUM(D7:D10)</f>
        <v>7804345</v>
      </c>
      <c r="E6" s="87">
        <f t="shared" si="0"/>
        <v>7706953</v>
      </c>
      <c r="F6" s="87">
        <f t="shared" si="0"/>
        <v>97392</v>
      </c>
      <c r="G6" s="87">
        <f t="shared" si="0"/>
        <v>89190</v>
      </c>
      <c r="H6" s="87">
        <f t="shared" si="0"/>
        <v>7520371</v>
      </c>
      <c r="I6" s="87">
        <f t="shared" si="0"/>
        <v>7706953</v>
      </c>
    </row>
    <row r="7" s="58" customFormat="1" ht="20" customHeight="1" spans="1:9">
      <c r="A7" s="77" t="s">
        <v>38</v>
      </c>
      <c r="B7" s="78" t="s">
        <v>39</v>
      </c>
      <c r="C7" s="79" t="s">
        <v>40</v>
      </c>
      <c r="D7" s="88">
        <v>1706842</v>
      </c>
      <c r="E7" s="88">
        <v>1888290</v>
      </c>
      <c r="F7" s="88">
        <f t="shared" ref="F7:F10" si="1">D7-E7</f>
        <v>-181448</v>
      </c>
      <c r="G7" s="88">
        <v>0</v>
      </c>
      <c r="H7" s="104">
        <v>2069738</v>
      </c>
      <c r="I7" s="104">
        <f t="shared" ref="I7:I10" si="2">F7+G7+H7</f>
        <v>1888290</v>
      </c>
    </row>
    <row r="8" s="58" customFormat="1" ht="20" customHeight="1" spans="1:9">
      <c r="A8" s="77" t="s">
        <v>41</v>
      </c>
      <c r="B8" s="81" t="s">
        <v>42</v>
      </c>
      <c r="C8" s="79" t="s">
        <v>43</v>
      </c>
      <c r="D8" s="88">
        <v>4565476</v>
      </c>
      <c r="E8" s="88">
        <v>4086678</v>
      </c>
      <c r="F8" s="88">
        <f t="shared" si="1"/>
        <v>478798</v>
      </c>
      <c r="G8" s="88">
        <v>89190</v>
      </c>
      <c r="H8" s="104">
        <v>3518690</v>
      </c>
      <c r="I8" s="104">
        <f t="shared" si="2"/>
        <v>4086678</v>
      </c>
    </row>
    <row r="9" s="58" customFormat="1" ht="20" customHeight="1" spans="1:9">
      <c r="A9" s="77" t="s">
        <v>44</v>
      </c>
      <c r="B9" s="82" t="s">
        <v>45</v>
      </c>
      <c r="C9" s="79" t="s">
        <v>43</v>
      </c>
      <c r="D9" s="88">
        <v>1138157</v>
      </c>
      <c r="E9" s="88">
        <v>1259565</v>
      </c>
      <c r="F9" s="88">
        <f t="shared" si="1"/>
        <v>-121408</v>
      </c>
      <c r="G9" s="88">
        <v>0</v>
      </c>
      <c r="H9" s="104">
        <v>1380973</v>
      </c>
      <c r="I9" s="104">
        <f t="shared" si="2"/>
        <v>1259565</v>
      </c>
    </row>
    <row r="10" s="58" customFormat="1" ht="20" customHeight="1" spans="1:9">
      <c r="A10" s="77" t="s">
        <v>46</v>
      </c>
      <c r="B10" s="82" t="s">
        <v>47</v>
      </c>
      <c r="C10" s="79" t="s">
        <v>43</v>
      </c>
      <c r="D10" s="88">
        <v>393870</v>
      </c>
      <c r="E10" s="88">
        <v>472420</v>
      </c>
      <c r="F10" s="88">
        <f t="shared" si="1"/>
        <v>-78550</v>
      </c>
      <c r="G10" s="88">
        <v>0</v>
      </c>
      <c r="H10" s="104">
        <v>550970</v>
      </c>
      <c r="I10" s="104">
        <f t="shared" si="2"/>
        <v>472420</v>
      </c>
    </row>
  </sheetData>
  <mergeCells count="5">
    <mergeCell ref="A1:B1"/>
    <mergeCell ref="A2:I2"/>
    <mergeCell ref="A3:B3"/>
    <mergeCell ref="A5:C5"/>
    <mergeCell ref="A6:B6"/>
  </mergeCells>
  <pageMargins left="0.751388888888889" right="0.751388888888889" top="0.629861111111111" bottom="0.708333333333333" header="0.5" footer="0.5"/>
  <pageSetup paperSize="9" scale="81" fitToHeight="0" orientation="landscape" horizontalDpi="600"/>
  <headerFooter>
    <oddFooter>&amp;C第 &amp;P 页，共 &amp;N 页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workbookViewId="0">
      <pane xSplit="3" ySplit="6" topLeftCell="D7" activePane="bottomRight" state="frozen"/>
      <selection/>
      <selection pane="topRight"/>
      <selection pane="bottomLeft"/>
      <selection pane="bottomRight" activeCell="E25" sqref="E25"/>
    </sheetView>
  </sheetViews>
  <sheetFormatPr defaultColWidth="9.90833333333333" defaultRowHeight="14.25"/>
  <cols>
    <col min="1" max="1" width="5.26666666666667" style="62" customWidth="1"/>
    <col min="2" max="2" width="32.1583333333333" style="63" customWidth="1"/>
    <col min="3" max="3" width="18.4416666666667" style="31" customWidth="1"/>
    <col min="4" max="4" width="24.125" style="31" customWidth="1"/>
    <col min="5" max="6" width="18.4416666666667" style="31" customWidth="1"/>
    <col min="7" max="7" width="15.625" style="31" customWidth="1"/>
    <col min="8" max="8" width="15.25" style="31" customWidth="1"/>
    <col min="9" max="9" width="15.375" style="92" customWidth="1"/>
    <col min="10" max="16384" width="9.90833333333333" style="58"/>
  </cols>
  <sheetData>
    <row r="1" s="58" customFormat="1" ht="24" customHeight="1" spans="1:9">
      <c r="A1" s="64" t="s">
        <v>95</v>
      </c>
      <c r="B1" s="64"/>
      <c r="C1" s="65"/>
      <c r="D1" s="65"/>
      <c r="E1" s="65"/>
      <c r="F1" s="65"/>
      <c r="G1" s="65"/>
      <c r="H1" s="65"/>
      <c r="I1" s="99"/>
    </row>
    <row r="2" s="59" customFormat="1" ht="23.25" customHeight="1" spans="1:9">
      <c r="A2" s="93" t="s">
        <v>96</v>
      </c>
      <c r="B2" s="93"/>
      <c r="C2" s="94"/>
      <c r="D2" s="94"/>
      <c r="E2" s="94"/>
      <c r="F2" s="94"/>
      <c r="G2" s="94"/>
      <c r="H2" s="94"/>
      <c r="I2" s="100"/>
    </row>
    <row r="3" s="58" customFormat="1" ht="20" customHeight="1" spans="1:9">
      <c r="A3" s="67"/>
      <c r="B3" s="68"/>
      <c r="C3" s="31"/>
      <c r="D3" s="83"/>
      <c r="E3" s="83"/>
      <c r="F3" s="83"/>
      <c r="G3" s="83"/>
      <c r="H3" s="83"/>
      <c r="I3" s="89" t="s">
        <v>24</v>
      </c>
    </row>
    <row r="4" s="60" customFormat="1" ht="54" customHeight="1" spans="1:9">
      <c r="A4" s="69" t="s">
        <v>25</v>
      </c>
      <c r="B4" s="69" t="s">
        <v>26</v>
      </c>
      <c r="C4" s="70" t="s">
        <v>27</v>
      </c>
      <c r="D4" s="84" t="s">
        <v>87</v>
      </c>
      <c r="E4" s="84" t="s">
        <v>88</v>
      </c>
      <c r="F4" s="84" t="s">
        <v>89</v>
      </c>
      <c r="G4" s="84" t="s">
        <v>90</v>
      </c>
      <c r="H4" s="90" t="s">
        <v>91</v>
      </c>
      <c r="I4" s="91" t="s">
        <v>92</v>
      </c>
    </row>
    <row r="5" s="60" customFormat="1" ht="20" customHeight="1" spans="1:9">
      <c r="A5" s="95"/>
      <c r="B5" s="96"/>
      <c r="C5" s="97"/>
      <c r="D5" s="73" t="s">
        <v>71</v>
      </c>
      <c r="E5" s="73" t="s">
        <v>72</v>
      </c>
      <c r="F5" s="85" t="s">
        <v>93</v>
      </c>
      <c r="G5" s="85" t="s">
        <v>74</v>
      </c>
      <c r="H5" s="101" t="s">
        <v>75</v>
      </c>
      <c r="I5" s="101" t="s">
        <v>94</v>
      </c>
    </row>
    <row r="6" s="61" customFormat="1" ht="20" customHeight="1" spans="1:9">
      <c r="A6" s="74" t="s">
        <v>13</v>
      </c>
      <c r="B6" s="75"/>
      <c r="C6" s="76"/>
      <c r="D6" s="87">
        <f t="shared" ref="D6:I6" si="0">SUM(D7:D10)</f>
        <v>45680</v>
      </c>
      <c r="E6" s="87">
        <f t="shared" si="0"/>
        <v>0</v>
      </c>
      <c r="F6" s="87">
        <f t="shared" si="0"/>
        <v>45680</v>
      </c>
      <c r="G6" s="87">
        <f t="shared" si="0"/>
        <v>0</v>
      </c>
      <c r="H6" s="87">
        <f t="shared" si="0"/>
        <v>-45680</v>
      </c>
      <c r="I6" s="87">
        <f t="shared" si="0"/>
        <v>0</v>
      </c>
    </row>
    <row r="7" s="58" customFormat="1" ht="20" customHeight="1" spans="1:9">
      <c r="A7" s="77" t="s">
        <v>38</v>
      </c>
      <c r="B7" s="78" t="s">
        <v>39</v>
      </c>
      <c r="C7" s="79" t="s">
        <v>40</v>
      </c>
      <c r="D7" s="98">
        <v>45680</v>
      </c>
      <c r="E7" s="98">
        <v>0</v>
      </c>
      <c r="F7" s="98">
        <f t="shared" ref="F7:F10" si="1">D7-E7</f>
        <v>45680</v>
      </c>
      <c r="G7" s="98">
        <v>0</v>
      </c>
      <c r="H7" s="98">
        <v>-45680</v>
      </c>
      <c r="I7" s="102">
        <f t="shared" ref="I7:I10" si="2">F7+G7+H7</f>
        <v>0</v>
      </c>
    </row>
    <row r="8" s="58" customFormat="1" ht="20" customHeight="1" spans="1:9">
      <c r="A8" s="77" t="s">
        <v>41</v>
      </c>
      <c r="B8" s="81" t="s">
        <v>42</v>
      </c>
      <c r="C8" s="79" t="s">
        <v>43</v>
      </c>
      <c r="D8" s="98">
        <v>0</v>
      </c>
      <c r="E8" s="98">
        <v>0</v>
      </c>
      <c r="F8" s="98">
        <f t="shared" si="1"/>
        <v>0</v>
      </c>
      <c r="G8" s="98">
        <v>0</v>
      </c>
      <c r="H8" s="98">
        <v>0</v>
      </c>
      <c r="I8" s="102">
        <f t="shared" si="2"/>
        <v>0</v>
      </c>
    </row>
    <row r="9" s="58" customFormat="1" ht="20" customHeight="1" spans="1:9">
      <c r="A9" s="77" t="s">
        <v>44</v>
      </c>
      <c r="B9" s="82" t="s">
        <v>45</v>
      </c>
      <c r="C9" s="79" t="s">
        <v>43</v>
      </c>
      <c r="D9" s="98"/>
      <c r="E9" s="98">
        <v>0</v>
      </c>
      <c r="F9" s="98">
        <f t="shared" si="1"/>
        <v>0</v>
      </c>
      <c r="G9" s="98">
        <v>0</v>
      </c>
      <c r="H9" s="98">
        <v>0</v>
      </c>
      <c r="I9" s="102">
        <f t="shared" si="2"/>
        <v>0</v>
      </c>
    </row>
    <row r="10" s="58" customFormat="1" ht="20" customHeight="1" spans="1:9">
      <c r="A10" s="77" t="s">
        <v>46</v>
      </c>
      <c r="B10" s="82" t="s">
        <v>47</v>
      </c>
      <c r="C10" s="79" t="s">
        <v>43</v>
      </c>
      <c r="D10" s="98"/>
      <c r="E10" s="98">
        <v>0</v>
      </c>
      <c r="F10" s="98">
        <f t="shared" si="1"/>
        <v>0</v>
      </c>
      <c r="G10" s="98">
        <v>0</v>
      </c>
      <c r="H10" s="98">
        <v>0</v>
      </c>
      <c r="I10" s="102">
        <f t="shared" si="2"/>
        <v>0</v>
      </c>
    </row>
  </sheetData>
  <mergeCells count="5">
    <mergeCell ref="A1:B1"/>
    <mergeCell ref="A2:I2"/>
    <mergeCell ref="A3:B3"/>
    <mergeCell ref="A5:C5"/>
    <mergeCell ref="A6:B6"/>
  </mergeCells>
  <pageMargins left="0.751388888888889" right="0.751388888888889" top="0.590277777777778" bottom="0.747916666666667" header="0.5" footer="0.5"/>
  <pageSetup paperSize="9" scale="81" fitToHeight="0" orientation="landscape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workbookViewId="0">
      <pane xSplit="3" ySplit="6" topLeftCell="D7" activePane="bottomRight" state="frozen"/>
      <selection/>
      <selection pane="topRight"/>
      <selection pane="bottomLeft"/>
      <selection pane="bottomRight" activeCell="C18" sqref="C18"/>
    </sheetView>
  </sheetViews>
  <sheetFormatPr defaultColWidth="9.90833333333333" defaultRowHeight="14.25"/>
  <cols>
    <col min="1" max="1" width="5.26666666666667" style="62" customWidth="1"/>
    <col min="2" max="2" width="32.1583333333333" style="63" customWidth="1"/>
    <col min="3" max="3" width="18.4416666666667" style="31" customWidth="1"/>
    <col min="4" max="4" width="24" style="31" customWidth="1"/>
    <col min="5" max="5" width="17.0666666666667" style="31" customWidth="1"/>
    <col min="6" max="6" width="15.4583333333333" style="31" customWidth="1"/>
    <col min="7" max="7" width="14.7916666666667" style="31" customWidth="1"/>
    <col min="8" max="8" width="15.8666666666667" style="31" customWidth="1"/>
    <col min="9" max="9" width="16.0916666666667" style="92" customWidth="1"/>
    <col min="10" max="16384" width="9.90833333333333" style="58"/>
  </cols>
  <sheetData>
    <row r="1" s="58" customFormat="1" ht="24" customHeight="1" spans="1:9">
      <c r="A1" s="64" t="s">
        <v>97</v>
      </c>
      <c r="B1" s="64"/>
      <c r="C1" s="65"/>
      <c r="D1" s="65"/>
      <c r="E1" s="65"/>
      <c r="F1" s="65"/>
      <c r="G1" s="65"/>
      <c r="H1" s="65"/>
      <c r="I1" s="99"/>
    </row>
    <row r="2" s="59" customFormat="1" ht="30" customHeight="1" spans="1:9">
      <c r="A2" s="93" t="s">
        <v>98</v>
      </c>
      <c r="B2" s="93"/>
      <c r="C2" s="94"/>
      <c r="D2" s="94"/>
      <c r="E2" s="94"/>
      <c r="F2" s="94"/>
      <c r="G2" s="94"/>
      <c r="H2" s="94"/>
      <c r="I2" s="100"/>
    </row>
    <row r="3" s="58" customFormat="1" ht="20" customHeight="1" spans="1:9">
      <c r="A3" s="67"/>
      <c r="B3" s="68"/>
      <c r="C3" s="31"/>
      <c r="D3" s="83"/>
      <c r="E3" s="83"/>
      <c r="F3" s="83"/>
      <c r="G3" s="83"/>
      <c r="H3" s="83"/>
      <c r="I3" s="89" t="s">
        <v>24</v>
      </c>
    </row>
    <row r="4" s="60" customFormat="1" ht="54" customHeight="1" spans="1:9">
      <c r="A4" s="69" t="s">
        <v>25</v>
      </c>
      <c r="B4" s="69" t="s">
        <v>26</v>
      </c>
      <c r="C4" s="70" t="s">
        <v>27</v>
      </c>
      <c r="D4" s="84" t="s">
        <v>87</v>
      </c>
      <c r="E4" s="84" t="s">
        <v>88</v>
      </c>
      <c r="F4" s="84" t="s">
        <v>89</v>
      </c>
      <c r="G4" s="84" t="s">
        <v>90</v>
      </c>
      <c r="H4" s="90" t="s">
        <v>91</v>
      </c>
      <c r="I4" s="91" t="s">
        <v>92</v>
      </c>
    </row>
    <row r="5" s="60" customFormat="1" ht="18" customHeight="1" spans="1:9">
      <c r="A5" s="95"/>
      <c r="B5" s="96"/>
      <c r="C5" s="97"/>
      <c r="D5" s="73" t="s">
        <v>71</v>
      </c>
      <c r="E5" s="73" t="s">
        <v>72</v>
      </c>
      <c r="F5" s="85" t="s">
        <v>93</v>
      </c>
      <c r="G5" s="85" t="s">
        <v>74</v>
      </c>
      <c r="H5" s="85" t="s">
        <v>75</v>
      </c>
      <c r="I5" s="101" t="s">
        <v>94</v>
      </c>
    </row>
    <row r="6" s="61" customFormat="1" ht="20" customHeight="1" spans="1:9">
      <c r="A6" s="74" t="s">
        <v>13</v>
      </c>
      <c r="B6" s="75"/>
      <c r="C6" s="76"/>
      <c r="D6" s="87">
        <f t="shared" ref="D6:I6" si="0">SUM(D7:D10)</f>
        <v>893820</v>
      </c>
      <c r="E6" s="87">
        <f t="shared" si="0"/>
        <v>583670</v>
      </c>
      <c r="F6" s="87">
        <f t="shared" si="0"/>
        <v>310150</v>
      </c>
      <c r="G6" s="87">
        <f t="shared" si="0"/>
        <v>10500</v>
      </c>
      <c r="H6" s="87">
        <f t="shared" si="0"/>
        <v>263020</v>
      </c>
      <c r="I6" s="87">
        <f t="shared" si="0"/>
        <v>583670</v>
      </c>
    </row>
    <row r="7" s="58" customFormat="1" ht="20" customHeight="1" spans="1:9">
      <c r="A7" s="77" t="s">
        <v>38</v>
      </c>
      <c r="B7" s="78" t="s">
        <v>39</v>
      </c>
      <c r="C7" s="79" t="s">
        <v>40</v>
      </c>
      <c r="D7" s="98">
        <v>5710</v>
      </c>
      <c r="E7" s="98">
        <v>0</v>
      </c>
      <c r="F7" s="98">
        <f t="shared" ref="F7:F10" si="1">D7-E7</f>
        <v>5710</v>
      </c>
      <c r="G7" s="98">
        <v>0</v>
      </c>
      <c r="H7" s="98">
        <v>-5710</v>
      </c>
      <c r="I7" s="102">
        <f t="shared" ref="I7:I10" si="2">F7+G7+H7</f>
        <v>0</v>
      </c>
    </row>
    <row r="8" s="58" customFormat="1" ht="20" customHeight="1" spans="1:9">
      <c r="A8" s="77" t="s">
        <v>41</v>
      </c>
      <c r="B8" s="81" t="s">
        <v>42</v>
      </c>
      <c r="C8" s="79" t="s">
        <v>43</v>
      </c>
      <c r="D8" s="98">
        <v>624750</v>
      </c>
      <c r="E8" s="98">
        <v>346500</v>
      </c>
      <c r="F8" s="98">
        <f t="shared" si="1"/>
        <v>278250</v>
      </c>
      <c r="G8" s="98">
        <v>10500</v>
      </c>
      <c r="H8" s="98">
        <v>57750</v>
      </c>
      <c r="I8" s="102">
        <f t="shared" si="2"/>
        <v>346500</v>
      </c>
    </row>
    <row r="9" s="58" customFormat="1" ht="20" customHeight="1" spans="1:9">
      <c r="A9" s="77" t="s">
        <v>44</v>
      </c>
      <c r="B9" s="82" t="s">
        <v>45</v>
      </c>
      <c r="C9" s="79" t="s">
        <v>43</v>
      </c>
      <c r="D9" s="98">
        <v>263360</v>
      </c>
      <c r="E9" s="98">
        <v>237170</v>
      </c>
      <c r="F9" s="98">
        <f t="shared" si="1"/>
        <v>26190</v>
      </c>
      <c r="G9" s="98">
        <v>0</v>
      </c>
      <c r="H9" s="98">
        <v>210980</v>
      </c>
      <c r="I9" s="102">
        <f t="shared" si="2"/>
        <v>237170</v>
      </c>
    </row>
    <row r="10" s="58" customFormat="1" ht="20" customHeight="1" spans="1:9">
      <c r="A10" s="77" t="s">
        <v>46</v>
      </c>
      <c r="B10" s="82" t="s">
        <v>47</v>
      </c>
      <c r="C10" s="79" t="s">
        <v>43</v>
      </c>
      <c r="D10" s="98">
        <v>0</v>
      </c>
      <c r="E10" s="98">
        <v>0</v>
      </c>
      <c r="F10" s="98">
        <f t="shared" si="1"/>
        <v>0</v>
      </c>
      <c r="G10" s="98">
        <v>0</v>
      </c>
      <c r="H10" s="98">
        <v>0</v>
      </c>
      <c r="I10" s="102">
        <f t="shared" si="2"/>
        <v>0</v>
      </c>
    </row>
  </sheetData>
  <mergeCells count="5">
    <mergeCell ref="A1:B1"/>
    <mergeCell ref="A2:I2"/>
    <mergeCell ref="A3:B3"/>
    <mergeCell ref="A5:C5"/>
    <mergeCell ref="A6:B6"/>
  </mergeCells>
  <pageMargins left="0.751388888888889" right="0.590277777777778" top="0.590277777777778" bottom="0.826388888888889" header="0.5" footer="0.5"/>
  <pageSetup paperSize="9" scale="84" fitToHeight="0" orientation="landscape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F19" sqref="F19"/>
    </sheetView>
  </sheetViews>
  <sheetFormatPr defaultColWidth="9.90833333333333" defaultRowHeight="14.25"/>
  <cols>
    <col min="1" max="1" width="4" style="62" customWidth="1"/>
    <col min="2" max="2" width="32.1583333333333" style="63" customWidth="1"/>
    <col min="3" max="3" width="18.4416666666667" style="31" customWidth="1"/>
    <col min="4" max="4" width="6" style="31" customWidth="1"/>
    <col min="5" max="5" width="20.875" style="31" customWidth="1"/>
    <col min="6" max="6" width="14.875" style="31" customWidth="1"/>
    <col min="7" max="7" width="15.375" style="31" customWidth="1"/>
    <col min="8" max="8" width="19.25" style="31" customWidth="1"/>
    <col min="9" max="9" width="14" style="31" customWidth="1"/>
    <col min="10" max="10" width="16" style="31" customWidth="1"/>
    <col min="11" max="11" width="16.25" style="31" customWidth="1"/>
    <col min="12" max="13" width="13.75" style="58"/>
    <col min="14" max="16384" width="9.90833333333333" style="58"/>
  </cols>
  <sheetData>
    <row r="1" s="58" customFormat="1" ht="24" customHeight="1" spans="1:11">
      <c r="A1" s="64" t="s">
        <v>99</v>
      </c>
      <c r="B1" s="64"/>
      <c r="C1" s="65"/>
      <c r="D1" s="65"/>
      <c r="E1" s="65"/>
      <c r="F1" s="65"/>
      <c r="G1" s="65"/>
      <c r="H1" s="65"/>
      <c r="I1" s="65"/>
      <c r="J1" s="65"/>
      <c r="K1" s="65"/>
    </row>
    <row r="2" s="59" customFormat="1" ht="21" customHeight="1" spans="1:11">
      <c r="A2" s="66" t="s">
        <v>100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="58" customFormat="1" ht="20" customHeight="1" spans="1:11">
      <c r="A3" s="67"/>
      <c r="B3" s="68"/>
      <c r="C3" s="31"/>
      <c r="D3" s="31"/>
      <c r="E3" s="83"/>
      <c r="F3" s="83"/>
      <c r="G3" s="83"/>
      <c r="H3" s="83"/>
      <c r="I3" s="83"/>
      <c r="J3" s="89"/>
      <c r="K3" s="89" t="s">
        <v>24</v>
      </c>
    </row>
    <row r="4" s="60" customFormat="1" ht="63" customHeight="1" spans="1:11">
      <c r="A4" s="69" t="s">
        <v>25</v>
      </c>
      <c r="B4" s="69" t="s">
        <v>26</v>
      </c>
      <c r="C4" s="70" t="s">
        <v>27</v>
      </c>
      <c r="D4" s="71" t="s">
        <v>58</v>
      </c>
      <c r="E4" s="84" t="s">
        <v>101</v>
      </c>
      <c r="F4" s="84" t="s">
        <v>102</v>
      </c>
      <c r="G4" s="84" t="s">
        <v>103</v>
      </c>
      <c r="H4" s="84" t="s">
        <v>104</v>
      </c>
      <c r="I4" s="84" t="s">
        <v>89</v>
      </c>
      <c r="J4" s="90" t="s">
        <v>91</v>
      </c>
      <c r="K4" s="91" t="s">
        <v>105</v>
      </c>
    </row>
    <row r="5" s="60" customFormat="1" ht="20" customHeight="1" spans="1:11">
      <c r="A5" s="72"/>
      <c r="B5" s="72"/>
      <c r="C5" s="72"/>
      <c r="D5" s="73" t="s">
        <v>71</v>
      </c>
      <c r="E5" s="73" t="s">
        <v>72</v>
      </c>
      <c r="F5" s="85" t="s">
        <v>73</v>
      </c>
      <c r="G5" s="85" t="s">
        <v>74</v>
      </c>
      <c r="H5" s="86" t="s">
        <v>106</v>
      </c>
      <c r="I5" s="86" t="s">
        <v>107</v>
      </c>
      <c r="J5" s="85" t="s">
        <v>108</v>
      </c>
      <c r="K5" s="85" t="s">
        <v>109</v>
      </c>
    </row>
    <row r="6" s="61" customFormat="1" ht="20" customHeight="1" spans="1:11">
      <c r="A6" s="74" t="s">
        <v>83</v>
      </c>
      <c r="B6" s="75"/>
      <c r="C6" s="76"/>
      <c r="D6" s="76"/>
      <c r="E6" s="87">
        <f t="shared" ref="E6:K6" si="0">SUM(E7:E10)</f>
        <v>3147536</v>
      </c>
      <c r="F6" s="87">
        <f t="shared" si="0"/>
        <v>845</v>
      </c>
      <c r="G6" s="87">
        <f t="shared" si="0"/>
        <v>508</v>
      </c>
      <c r="H6" s="87">
        <f t="shared" si="0"/>
        <v>2503050</v>
      </c>
      <c r="I6" s="87">
        <f t="shared" si="0"/>
        <v>644486</v>
      </c>
      <c r="J6" s="87">
        <f t="shared" si="0"/>
        <v>557570</v>
      </c>
      <c r="K6" s="87">
        <f t="shared" si="0"/>
        <v>2503052.66666666</v>
      </c>
    </row>
    <row r="7" s="58" customFormat="1" ht="20" customHeight="1" spans="1:11">
      <c r="A7" s="77" t="s">
        <v>38</v>
      </c>
      <c r="B7" s="78" t="s">
        <v>39</v>
      </c>
      <c r="C7" s="79" t="s">
        <v>40</v>
      </c>
      <c r="D7" s="80" t="s">
        <v>84</v>
      </c>
      <c r="E7" s="88">
        <v>1111768</v>
      </c>
      <c r="F7" s="88">
        <v>344</v>
      </c>
      <c r="G7" s="88">
        <v>219</v>
      </c>
      <c r="H7" s="88">
        <f t="shared" ref="H7:H10" si="1">(F7+G7)*1850</f>
        <v>1041550</v>
      </c>
      <c r="I7" s="88">
        <f t="shared" ref="I7:I10" si="2">E7-H7</f>
        <v>70218</v>
      </c>
      <c r="J7" s="88">
        <v>291400</v>
      </c>
      <c r="K7" s="88">
        <v>1041551.33333333</v>
      </c>
    </row>
    <row r="8" s="58" customFormat="1" ht="20" customHeight="1" spans="1:11">
      <c r="A8" s="77" t="s">
        <v>41</v>
      </c>
      <c r="B8" s="81" t="s">
        <v>42</v>
      </c>
      <c r="C8" s="79" t="s">
        <v>43</v>
      </c>
      <c r="D8" s="80" t="s">
        <v>84</v>
      </c>
      <c r="E8" s="88">
        <v>1514317</v>
      </c>
      <c r="F8" s="88">
        <v>352</v>
      </c>
      <c r="G8" s="88">
        <v>199</v>
      </c>
      <c r="H8" s="88">
        <f t="shared" si="1"/>
        <v>1019350</v>
      </c>
      <c r="I8" s="88">
        <f t="shared" si="2"/>
        <v>494967</v>
      </c>
      <c r="J8" s="88">
        <v>157315</v>
      </c>
      <c r="K8" s="88">
        <v>1019350.33333333</v>
      </c>
    </row>
    <row r="9" s="58" customFormat="1" ht="20" customHeight="1" spans="1:11">
      <c r="A9" s="77" t="s">
        <v>44</v>
      </c>
      <c r="B9" s="82" t="s">
        <v>45</v>
      </c>
      <c r="C9" s="79" t="s">
        <v>43</v>
      </c>
      <c r="D9" s="80" t="s">
        <v>84</v>
      </c>
      <c r="E9" s="88">
        <v>446984</v>
      </c>
      <c r="F9" s="88">
        <v>123</v>
      </c>
      <c r="G9" s="88">
        <v>78</v>
      </c>
      <c r="H9" s="88">
        <f t="shared" si="1"/>
        <v>371850</v>
      </c>
      <c r="I9" s="88">
        <f t="shared" si="2"/>
        <v>75134</v>
      </c>
      <c r="J9" s="88">
        <v>89015</v>
      </c>
      <c r="K9" s="88">
        <v>371850.666666667</v>
      </c>
    </row>
    <row r="10" s="58" customFormat="1" ht="20" customHeight="1" spans="1:11">
      <c r="A10" s="77" t="s">
        <v>46</v>
      </c>
      <c r="B10" s="82" t="s">
        <v>47</v>
      </c>
      <c r="C10" s="79" t="s">
        <v>43</v>
      </c>
      <c r="D10" s="80" t="s">
        <v>84</v>
      </c>
      <c r="E10" s="88">
        <v>74467</v>
      </c>
      <c r="F10" s="88">
        <v>26</v>
      </c>
      <c r="G10" s="88">
        <v>12</v>
      </c>
      <c r="H10" s="88">
        <f t="shared" si="1"/>
        <v>70300</v>
      </c>
      <c r="I10" s="88">
        <f t="shared" si="2"/>
        <v>4167</v>
      </c>
      <c r="J10" s="88">
        <v>19840</v>
      </c>
      <c r="K10" s="88">
        <v>70300.3333333333</v>
      </c>
    </row>
  </sheetData>
  <autoFilter ref="A5:K10">
    <extLst/>
  </autoFilter>
  <mergeCells count="4">
    <mergeCell ref="A1:B1"/>
    <mergeCell ref="A2:K2"/>
    <mergeCell ref="A3:B3"/>
    <mergeCell ref="A6:B6"/>
  </mergeCells>
  <pageMargins left="0.751388888888889" right="0.751388888888889" top="0.66875" bottom="1" header="0.5" footer="0.5"/>
  <pageSetup paperSize="9" scale="74" fitToHeight="0" orientation="landscape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B15" sqref="B15"/>
    </sheetView>
  </sheetViews>
  <sheetFormatPr defaultColWidth="9" defaultRowHeight="24.95" customHeight="1"/>
  <cols>
    <col min="1" max="1" width="5.375" style="31" customWidth="1"/>
    <col min="2" max="2" width="40.425" style="29" customWidth="1"/>
    <col min="3" max="3" width="11.25" style="29" customWidth="1"/>
    <col min="4" max="4" width="9" style="29" customWidth="1"/>
    <col min="5" max="5" width="12.375" style="32" customWidth="1"/>
    <col min="6" max="6" width="13.875" style="32" customWidth="1"/>
    <col min="7" max="7" width="9.125" style="33" customWidth="1"/>
    <col min="8" max="8" width="13.625" style="34" customWidth="1"/>
    <col min="9" max="9" width="13.25" style="32" customWidth="1"/>
    <col min="10" max="10" width="12.625" style="31"/>
    <col min="11" max="11" width="10.375" style="31"/>
    <col min="12" max="12" width="11.5" style="31"/>
    <col min="13" max="13" width="9.375" style="31"/>
    <col min="14" max="16384" width="9" style="31"/>
  </cols>
  <sheetData>
    <row r="1" s="29" customFormat="1" ht="18" customHeight="1" spans="1:9">
      <c r="A1" s="35" t="s">
        <v>110</v>
      </c>
      <c r="B1" s="35"/>
      <c r="C1" s="35"/>
      <c r="D1" s="35"/>
      <c r="E1" s="49"/>
      <c r="F1" s="49"/>
      <c r="G1" s="35"/>
      <c r="H1" s="49"/>
      <c r="I1" s="49"/>
    </row>
    <row r="2" s="29" customFormat="1" customHeight="1" spans="1:9">
      <c r="A2" s="36" t="s">
        <v>111</v>
      </c>
      <c r="B2" s="36"/>
      <c r="C2" s="36"/>
      <c r="D2" s="36"/>
      <c r="E2" s="50"/>
      <c r="F2" s="50"/>
      <c r="G2" s="36"/>
      <c r="H2" s="50"/>
      <c r="I2" s="50"/>
    </row>
    <row r="3" s="30" customFormat="1" ht="20" customHeight="1" spans="2:9">
      <c r="B3" s="37"/>
      <c r="C3" s="37"/>
      <c r="D3" s="37"/>
      <c r="E3" s="51"/>
      <c r="F3" s="51"/>
      <c r="G3" s="37"/>
      <c r="H3" s="51"/>
      <c r="I3" s="56" t="s">
        <v>24</v>
      </c>
    </row>
    <row r="4" s="29" customFormat="1" ht="22" customHeight="1" spans="1:9">
      <c r="A4" s="38" t="s">
        <v>25</v>
      </c>
      <c r="B4" s="39" t="s">
        <v>112</v>
      </c>
      <c r="C4" s="39" t="s">
        <v>113</v>
      </c>
      <c r="D4" s="39" t="s">
        <v>114</v>
      </c>
      <c r="E4" s="52"/>
      <c r="F4" s="52" t="s">
        <v>115</v>
      </c>
      <c r="G4" s="38" t="s">
        <v>116</v>
      </c>
      <c r="H4" s="53"/>
      <c r="I4" s="57" t="s">
        <v>117</v>
      </c>
    </row>
    <row r="5" s="29" customFormat="1" ht="22" customHeight="1" spans="1:9">
      <c r="A5" s="38"/>
      <c r="B5" s="39"/>
      <c r="C5" s="39"/>
      <c r="D5" s="39" t="s">
        <v>118</v>
      </c>
      <c r="E5" s="52" t="s">
        <v>119</v>
      </c>
      <c r="F5" s="52"/>
      <c r="G5" s="39" t="s">
        <v>118</v>
      </c>
      <c r="H5" s="52" t="s">
        <v>119</v>
      </c>
      <c r="I5" s="57"/>
    </row>
    <row r="6" s="29" customFormat="1" ht="22" customHeight="1" spans="1:9">
      <c r="A6" s="40" t="s">
        <v>83</v>
      </c>
      <c r="B6" s="41"/>
      <c r="C6" s="42"/>
      <c r="D6" s="43">
        <f t="shared" ref="D6:I6" si="0">D7</f>
        <v>697</v>
      </c>
      <c r="E6" s="54">
        <f t="shared" si="0"/>
        <v>2591900</v>
      </c>
      <c r="F6" s="54">
        <f t="shared" si="0"/>
        <v>2500668</v>
      </c>
      <c r="G6" s="43">
        <f t="shared" si="0"/>
        <v>239</v>
      </c>
      <c r="H6" s="54">
        <f t="shared" si="0"/>
        <v>1036250</v>
      </c>
      <c r="I6" s="54">
        <f t="shared" si="0"/>
        <v>1036250</v>
      </c>
    </row>
    <row r="7" s="29" customFormat="1" ht="22" customHeight="1" spans="1:9">
      <c r="A7" s="38">
        <v>1</v>
      </c>
      <c r="B7" s="44" t="s">
        <v>120</v>
      </c>
      <c r="C7" s="45"/>
      <c r="D7" s="46">
        <f t="shared" ref="D7:I7" si="1">SUM(D8:D12)</f>
        <v>697</v>
      </c>
      <c r="E7" s="55">
        <f t="shared" si="1"/>
        <v>2591900</v>
      </c>
      <c r="F7" s="55">
        <f t="shared" si="1"/>
        <v>2500668</v>
      </c>
      <c r="G7" s="46">
        <f t="shared" si="1"/>
        <v>239</v>
      </c>
      <c r="H7" s="55">
        <f t="shared" si="1"/>
        <v>1036250</v>
      </c>
      <c r="I7" s="55">
        <f t="shared" si="1"/>
        <v>1036250</v>
      </c>
    </row>
    <row r="8" s="29" customFormat="1" ht="22" customHeight="1" spans="1:9">
      <c r="A8" s="38"/>
      <c r="B8" s="47" t="s">
        <v>121</v>
      </c>
      <c r="C8" s="48" t="s">
        <v>122</v>
      </c>
      <c r="D8" s="46">
        <v>386</v>
      </c>
      <c r="E8" s="55">
        <v>810000</v>
      </c>
      <c r="F8" s="55">
        <v>800000</v>
      </c>
      <c r="G8" s="46">
        <v>0</v>
      </c>
      <c r="H8" s="55">
        <v>0</v>
      </c>
      <c r="I8" s="55">
        <v>0</v>
      </c>
    </row>
    <row r="9" s="29" customFormat="1" ht="22" customHeight="1" spans="1:9">
      <c r="A9" s="38"/>
      <c r="B9" s="47" t="s">
        <v>123</v>
      </c>
      <c r="C9" s="48" t="s">
        <v>122</v>
      </c>
      <c r="D9" s="46">
        <v>110</v>
      </c>
      <c r="E9" s="55">
        <v>615400</v>
      </c>
      <c r="F9" s="55">
        <v>615400</v>
      </c>
      <c r="G9" s="46">
        <v>0</v>
      </c>
      <c r="H9" s="55">
        <v>0</v>
      </c>
      <c r="I9" s="55">
        <v>0</v>
      </c>
    </row>
    <row r="10" s="29" customFormat="1" ht="22" customHeight="1" spans="1:9">
      <c r="A10" s="38"/>
      <c r="B10" s="47" t="s">
        <v>124</v>
      </c>
      <c r="C10" s="48" t="s">
        <v>122</v>
      </c>
      <c r="D10" s="46">
        <v>95</v>
      </c>
      <c r="E10" s="55">
        <v>530500</v>
      </c>
      <c r="F10" s="55">
        <v>526450</v>
      </c>
      <c r="G10" s="46">
        <v>58</v>
      </c>
      <c r="H10" s="55">
        <v>334500</v>
      </c>
      <c r="I10" s="55">
        <v>334500</v>
      </c>
    </row>
    <row r="11" s="29" customFormat="1" ht="22" customHeight="1" spans="1:9">
      <c r="A11" s="38"/>
      <c r="B11" s="47" t="s">
        <v>125</v>
      </c>
      <c r="C11" s="48" t="s">
        <v>122</v>
      </c>
      <c r="D11" s="46">
        <v>58</v>
      </c>
      <c r="E11" s="55">
        <v>348000</v>
      </c>
      <c r="F11" s="55">
        <v>274100</v>
      </c>
      <c r="G11" s="46">
        <v>117</v>
      </c>
      <c r="H11" s="55">
        <v>342000</v>
      </c>
      <c r="I11" s="55">
        <v>342000</v>
      </c>
    </row>
    <row r="12" s="29" customFormat="1" ht="22" customHeight="1" spans="1:9">
      <c r="A12" s="38"/>
      <c r="B12" s="47" t="s">
        <v>126</v>
      </c>
      <c r="C12" s="48" t="s">
        <v>122</v>
      </c>
      <c r="D12" s="46">
        <v>48</v>
      </c>
      <c r="E12" s="55">
        <v>288000</v>
      </c>
      <c r="F12" s="55">
        <v>284718</v>
      </c>
      <c r="G12" s="46">
        <v>64</v>
      </c>
      <c r="H12" s="55">
        <v>359750</v>
      </c>
      <c r="I12" s="55">
        <v>359750</v>
      </c>
    </row>
    <row r="13" s="29" customFormat="1" customHeight="1" spans="1:9">
      <c r="A13" s="31"/>
      <c r="E13" s="32"/>
      <c r="F13" s="32"/>
      <c r="G13" s="33"/>
      <c r="H13" s="34"/>
      <c r="I13" s="32"/>
    </row>
    <row r="14" s="29" customFormat="1" customHeight="1" spans="1:9">
      <c r="A14" s="31"/>
      <c r="E14" s="32"/>
      <c r="F14" s="32"/>
      <c r="G14" s="33"/>
      <c r="H14" s="34"/>
      <c r="I14" s="32"/>
    </row>
    <row r="15" s="29" customFormat="1" customHeight="1" spans="1:9">
      <c r="A15" s="31"/>
      <c r="E15" s="32"/>
      <c r="F15" s="32"/>
      <c r="G15" s="33"/>
      <c r="H15" s="34"/>
      <c r="I15" s="32"/>
    </row>
    <row r="16" s="29" customFormat="1" customHeight="1" spans="1:9">
      <c r="A16" s="31"/>
      <c r="E16" s="32"/>
      <c r="F16" s="32"/>
      <c r="G16" s="33"/>
      <c r="H16" s="34"/>
      <c r="I16" s="32"/>
    </row>
    <row r="17" s="29" customFormat="1" customHeight="1" spans="1:9">
      <c r="A17" s="31"/>
      <c r="E17" s="32"/>
      <c r="F17" s="32"/>
      <c r="G17" s="33"/>
      <c r="H17" s="34"/>
      <c r="I17" s="32"/>
    </row>
    <row r="18" s="29" customFormat="1" customHeight="1" spans="1:9">
      <c r="A18" s="31"/>
      <c r="E18" s="32"/>
      <c r="F18" s="32"/>
      <c r="G18" s="33"/>
      <c r="H18" s="34"/>
      <c r="I18" s="32"/>
    </row>
    <row r="19" s="29" customFormat="1" customHeight="1" spans="1:9">
      <c r="A19" s="31"/>
      <c r="E19" s="32"/>
      <c r="F19" s="32"/>
      <c r="G19" s="33"/>
      <c r="H19" s="34"/>
      <c r="I19" s="32"/>
    </row>
    <row r="20" s="29" customFormat="1" customHeight="1" spans="1:9">
      <c r="A20" s="31"/>
      <c r="E20" s="32"/>
      <c r="F20" s="32"/>
      <c r="G20" s="33"/>
      <c r="H20" s="34"/>
      <c r="I20" s="32"/>
    </row>
  </sheetData>
  <mergeCells count="10">
    <mergeCell ref="A1:I1"/>
    <mergeCell ref="A2:I2"/>
    <mergeCell ref="D4:E4"/>
    <mergeCell ref="G4:H4"/>
    <mergeCell ref="A6:B6"/>
    <mergeCell ref="A4:A5"/>
    <mergeCell ref="B4:B5"/>
    <mergeCell ref="C4:C5"/>
    <mergeCell ref="F4:F5"/>
    <mergeCell ref="I4:I5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5">
    <comment s:ref="H6" rgbClr="DE3098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附件1</vt:lpstr>
      <vt:lpstr>附件2</vt:lpstr>
      <vt:lpstr>附件3</vt:lpstr>
      <vt:lpstr>附件4</vt:lpstr>
      <vt:lpstr>附件5</vt:lpstr>
      <vt:lpstr>附件6</vt:lpstr>
      <vt:lpstr>附件7</vt:lpstr>
      <vt:lpstr>附件8</vt:lpstr>
      <vt:lpstr>附件9</vt:lpstr>
      <vt:lpstr>附件10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莫丽云</cp:lastModifiedBy>
  <dcterms:created xsi:type="dcterms:W3CDTF">2006-09-22T08:00:00Z</dcterms:created>
  <dcterms:modified xsi:type="dcterms:W3CDTF">2025-12-16T09:41:24Z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FAC33123E572A0F1D5B540699BBF5396</vt:lpwstr>
  </property>
</Properties>
</file>