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附表2" sheetId="1" r:id="rId1"/>
    <sheet name="表2-1" sheetId="2" r:id="rId2"/>
    <sheet name="表2-2" sheetId="3" r:id="rId3"/>
  </sheets>
  <calcPr calcId="144525"/>
</workbook>
</file>

<file path=xl/sharedStrings.xml><?xml version="1.0" encoding="utf-8"?>
<sst xmlns="http://schemas.openxmlformats.org/spreadsheetml/2006/main" count="51" uniqueCount="42">
  <si>
    <t>附件2</t>
  </si>
  <si>
    <t>2025年中央第二批中央财政基本药物制度补助资金分配表</t>
  </si>
  <si>
    <t>地区</t>
  </si>
  <si>
    <t>基层医疗卫生机构实施基本药物制度补助资金</t>
  </si>
  <si>
    <t>村卫生站实施基本药物制度补助资金</t>
  </si>
  <si>
    <t>合计（万元）</t>
  </si>
  <si>
    <t>蓬江</t>
  </si>
  <si>
    <t>江海</t>
  </si>
  <si>
    <t>新会</t>
  </si>
  <si>
    <t>合计</t>
  </si>
  <si>
    <t>附件2-1</t>
  </si>
  <si>
    <t>下达2025年第二批中央财政基层医疗机构实施基本药物制度补助资金分配表</t>
  </si>
  <si>
    <t>人口系数</t>
  </si>
  <si>
    <t>卫生现状</t>
  </si>
  <si>
    <t>公共卫生绩效考核情况</t>
  </si>
  <si>
    <t>考核情况	分配系数=人口系数×50%+卫生状况×30% +考核情况×20%</t>
  </si>
  <si>
    <t>资金分配（万元）</t>
  </si>
  <si>
    <t>备注</t>
  </si>
  <si>
    <t>2023年末常住人口（万人）</t>
  </si>
  <si>
    <t>系数</t>
  </si>
  <si>
    <t>2023年末社区卫生服务中心、卫生院</t>
  </si>
  <si>
    <t>2023年末社区卫生服务站</t>
  </si>
  <si>
    <t>2023年公卫绩效考核分数</t>
  </si>
  <si>
    <t>2=[1]/∑[1]</t>
  </si>
  <si>
    <t>5=[3]/∑[3]×95%+[4]/∑[4]×5%</t>
  </si>
  <si>
    <t>7=[6]/∑[6]</t>
  </si>
  <si>
    <t>8=[2]×50%+[5]×30% + [7]×20%</t>
  </si>
  <si>
    <t>9=17.38×[8]</t>
  </si>
  <si>
    <t>蓬江区</t>
  </si>
  <si>
    <t>江海区</t>
  </si>
  <si>
    <t>新会区</t>
  </si>
  <si>
    <t>我市2023年人口系数来自2024年市统计局年鉴、卫生状况数据来自省直报系统、公卫绩效考核分数为2023年全市考核成绩。</t>
  </si>
  <si>
    <t>附件2-2</t>
  </si>
  <si>
    <t>下达2025年第二批中央财政村卫生站实施基本药物制度补助资金分配表</t>
  </si>
  <si>
    <t>2023年末乡村人口数（万人）</t>
  </si>
  <si>
    <t>分配系数</t>
  </si>
  <si>
    <t>补助资金（万元）</t>
  </si>
  <si>
    <t>栏次</t>
  </si>
  <si>
    <t>1栏</t>
  </si>
  <si>
    <t>2栏=1栏/∑1栏</t>
  </si>
  <si>
    <t>3栏=3*2栏</t>
  </si>
  <si>
    <r>
      <rPr>
        <b/>
        <sz val="12"/>
        <color theme="1"/>
        <rFont val="等线"/>
        <charset val="134"/>
        <scheme val="minor"/>
      </rPr>
      <t>备注：</t>
    </r>
    <r>
      <rPr>
        <sz val="12"/>
        <color theme="1"/>
        <rFont val="等线"/>
        <charset val="134"/>
        <scheme val="minor"/>
      </rPr>
      <t>我市2023年末乡村人口数来自于省卫生健康委资金测算所用数据</t>
    </r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</si>
</sst>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00_ "/>
    <numFmt numFmtId="178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方正大标宋_GBK"/>
      <charset val="134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6"/>
      <color theme="1"/>
      <name val="方正大标宋_GBK"/>
      <charset val="134"/>
    </font>
    <font>
      <sz val="14"/>
      <color theme="1"/>
      <name val="方正大标宋_GBK"/>
      <charset val="134"/>
    </font>
    <font>
      <sz val="14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0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18" fillId="20" borderId="17" applyNumberFormat="0" applyAlignment="0" applyProtection="0">
      <alignment vertical="center"/>
    </xf>
    <xf numFmtId="0" fontId="21" fillId="26" borderId="18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A2" sqref="A2:D2"/>
    </sheetView>
  </sheetViews>
  <sheetFormatPr defaultColWidth="9" defaultRowHeight="13.5"/>
  <cols>
    <col min="1" max="1" width="11.25" style="2" customWidth="1"/>
    <col min="2" max="2" width="26.5" style="2" customWidth="1"/>
    <col min="3" max="3" width="26" style="2" customWidth="1"/>
    <col min="4" max="4" width="20.125" style="2" customWidth="1"/>
    <col min="5" max="5" width="9.375" style="2"/>
    <col min="6" max="6" width="16" style="2" customWidth="1"/>
    <col min="7" max="16384" width="8.88333333333333" style="2"/>
  </cols>
  <sheetData>
    <row r="1" spans="1:1">
      <c r="A1" s="2" t="s">
        <v>0</v>
      </c>
    </row>
    <row r="2" ht="18.75" spans="1:4">
      <c r="A2" s="28" t="s">
        <v>1</v>
      </c>
      <c r="B2" s="28"/>
      <c r="C2" s="28"/>
      <c r="D2" s="28"/>
    </row>
    <row r="3" ht="37.5" spans="1:4">
      <c r="A3" s="29" t="s">
        <v>2</v>
      </c>
      <c r="B3" s="30" t="s">
        <v>3</v>
      </c>
      <c r="C3" s="30" t="s">
        <v>4</v>
      </c>
      <c r="D3" s="29" t="s">
        <v>5</v>
      </c>
    </row>
    <row r="4" ht="18.75" spans="1:6">
      <c r="A4" s="29" t="s">
        <v>6</v>
      </c>
      <c r="B4" s="29">
        <v>6.66</v>
      </c>
      <c r="C4" s="31">
        <v>0.124116260801257</v>
      </c>
      <c r="D4" s="31">
        <f>B4+C4</f>
        <v>6.78411626080126</v>
      </c>
      <c r="F4" s="33"/>
    </row>
    <row r="5" ht="18.75" spans="1:6">
      <c r="A5" s="29" t="s">
        <v>7</v>
      </c>
      <c r="B5" s="31">
        <v>3.36</v>
      </c>
      <c r="C5" s="29">
        <v>0</v>
      </c>
      <c r="D5" s="31">
        <f>B5+C5</f>
        <v>3.36</v>
      </c>
      <c r="F5" s="33"/>
    </row>
    <row r="6" ht="18.75" spans="1:6">
      <c r="A6" s="29" t="s">
        <v>8</v>
      </c>
      <c r="B6" s="29">
        <v>7.36</v>
      </c>
      <c r="C6" s="31">
        <v>2.87588373919874</v>
      </c>
      <c r="D6" s="31">
        <f>B6+C6</f>
        <v>10.2358837391987</v>
      </c>
      <c r="F6" s="33"/>
    </row>
    <row r="7" ht="18.75" spans="1:4">
      <c r="A7" s="29" t="s">
        <v>9</v>
      </c>
      <c r="B7" s="31">
        <f>SUM(B4:B6)</f>
        <v>17.38</v>
      </c>
      <c r="C7" s="32">
        <f>SUM(C4:C6)</f>
        <v>3</v>
      </c>
      <c r="D7" s="31">
        <f>B7+C7</f>
        <v>20.38</v>
      </c>
    </row>
    <row r="15" spans="8:10">
      <c r="H15" s="34"/>
      <c r="I15" s="34"/>
      <c r="J15" s="34"/>
    </row>
    <row r="16" spans="8:10">
      <c r="H16" s="34"/>
      <c r="I16" s="34"/>
      <c r="J16" s="34"/>
    </row>
    <row r="17" spans="8:10">
      <c r="H17" s="34"/>
      <c r="I17" s="34"/>
      <c r="J17" s="34"/>
    </row>
    <row r="18" spans="8:10">
      <c r="H18" s="34"/>
      <c r="I18" s="34"/>
      <c r="J18" s="34"/>
    </row>
    <row r="19" spans="8:10">
      <c r="H19" s="34"/>
      <c r="I19" s="34"/>
      <c r="J19" s="34"/>
    </row>
    <row r="20" spans="8:10">
      <c r="H20" s="34"/>
      <c r="I20" s="34"/>
      <c r="J20" s="34"/>
    </row>
    <row r="21" spans="8:10">
      <c r="H21" s="34"/>
      <c r="I21" s="34"/>
      <c r="J21" s="34"/>
    </row>
    <row r="22" spans="8:10">
      <c r="H22" s="34"/>
      <c r="I22" s="34"/>
      <c r="J22" s="34"/>
    </row>
    <row r="23" spans="8:10">
      <c r="H23" s="34"/>
      <c r="I23" s="34"/>
      <c r="J23" s="34"/>
    </row>
    <row r="24" spans="8:10">
      <c r="H24" s="34"/>
      <c r="I24" s="34"/>
      <c r="J24" s="34"/>
    </row>
    <row r="25" spans="8:10">
      <c r="H25" s="34"/>
      <c r="I25" s="34"/>
      <c r="J25" s="34"/>
    </row>
    <row r="26" spans="8:10">
      <c r="H26" s="34"/>
      <c r="I26" s="34"/>
      <c r="J26" s="34"/>
    </row>
    <row r="27" spans="8:10">
      <c r="H27" s="34"/>
      <c r="I27" s="34"/>
      <c r="J27" s="34"/>
    </row>
    <row r="28" spans="8:10">
      <c r="H28" s="34"/>
      <c r="I28" s="34"/>
      <c r="J28" s="34"/>
    </row>
    <row r="29" spans="8:10">
      <c r="H29" s="34"/>
      <c r="I29" s="34"/>
      <c r="J29" s="34"/>
    </row>
    <row r="30" spans="8:10">
      <c r="H30" s="34"/>
      <c r="I30" s="34"/>
      <c r="J30" s="34"/>
    </row>
    <row r="31" spans="8:10">
      <c r="H31" s="34"/>
      <c r="I31" s="34"/>
      <c r="J31" s="34"/>
    </row>
  </sheetData>
  <mergeCells count="1">
    <mergeCell ref="A2:D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K7" sqref="K7"/>
    </sheetView>
  </sheetViews>
  <sheetFormatPr defaultColWidth="8.89166666666667" defaultRowHeight="13.5"/>
  <cols>
    <col min="1" max="1" width="7.55833333333333" customWidth="1"/>
    <col min="2" max="2" width="5.225" customWidth="1"/>
    <col min="3" max="3" width="13.5583333333333" customWidth="1"/>
    <col min="4" max="4" width="12.225" customWidth="1"/>
    <col min="7" max="7" width="12.6666666666667" customWidth="1"/>
    <col min="9" max="9" width="9.44166666666667" customWidth="1"/>
    <col min="10" max="10" width="11.225" customWidth="1"/>
    <col min="11" max="11" width="10.8916666666667" customWidth="1"/>
  </cols>
  <sheetData>
    <row r="1" spans="1:12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.25" spans="1:12">
      <c r="A2" s="2"/>
      <c r="B2" s="12" t="s">
        <v>11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37" customHeight="1" spans="1:12">
      <c r="A3" s="13" t="s">
        <v>2</v>
      </c>
      <c r="B3" s="14"/>
      <c r="C3" s="15" t="s">
        <v>12</v>
      </c>
      <c r="D3" s="15"/>
      <c r="E3" s="15" t="s">
        <v>13</v>
      </c>
      <c r="F3" s="15"/>
      <c r="G3" s="15"/>
      <c r="H3" s="15" t="s">
        <v>14</v>
      </c>
      <c r="I3" s="15"/>
      <c r="J3" s="18" t="s">
        <v>15</v>
      </c>
      <c r="K3" s="18" t="s">
        <v>16</v>
      </c>
      <c r="L3" s="18" t="s">
        <v>17</v>
      </c>
    </row>
    <row r="4" ht="108" customHeight="1" spans="1:12">
      <c r="A4" s="16"/>
      <c r="B4" s="17"/>
      <c r="C4" s="18" t="s">
        <v>18</v>
      </c>
      <c r="D4" s="15" t="s">
        <v>19</v>
      </c>
      <c r="E4" s="18" t="s">
        <v>20</v>
      </c>
      <c r="F4" s="18" t="s">
        <v>21</v>
      </c>
      <c r="G4" s="15" t="s">
        <v>19</v>
      </c>
      <c r="H4" s="18" t="s">
        <v>22</v>
      </c>
      <c r="I4" s="18" t="s">
        <v>19</v>
      </c>
      <c r="J4" s="18"/>
      <c r="K4" s="18"/>
      <c r="L4" s="18"/>
    </row>
    <row r="5" ht="59" customHeight="1" spans="1:12">
      <c r="A5" s="19"/>
      <c r="B5" s="20"/>
      <c r="C5" s="15">
        <v>1</v>
      </c>
      <c r="D5" s="15" t="s">
        <v>23</v>
      </c>
      <c r="E5" s="15">
        <v>3</v>
      </c>
      <c r="F5" s="15">
        <v>4</v>
      </c>
      <c r="G5" s="18" t="s">
        <v>24</v>
      </c>
      <c r="H5" s="15">
        <v>6</v>
      </c>
      <c r="I5" s="15" t="s">
        <v>25</v>
      </c>
      <c r="J5" s="18" t="s">
        <v>26</v>
      </c>
      <c r="K5" s="18" t="s">
        <v>27</v>
      </c>
      <c r="L5" s="15"/>
    </row>
    <row r="6" ht="33" customHeight="1" spans="1:12">
      <c r="A6" s="21" t="s">
        <v>9</v>
      </c>
      <c r="B6" s="22"/>
      <c r="C6" s="23">
        <f t="shared" ref="C6:F6" si="0">SUM(C7:C9)</f>
        <v>216.13</v>
      </c>
      <c r="D6" s="24">
        <f>C6/216.13</f>
        <v>1</v>
      </c>
      <c r="E6" s="15">
        <f t="shared" si="0"/>
        <v>22</v>
      </c>
      <c r="F6" s="15">
        <f t="shared" si="0"/>
        <v>3</v>
      </c>
      <c r="G6" s="15">
        <f>E6/22*0.95+F6/3*0.05</f>
        <v>1</v>
      </c>
      <c r="H6" s="23">
        <f>SUM(H7:H9)</f>
        <v>268.45</v>
      </c>
      <c r="I6" s="24">
        <f>H6/268.45</f>
        <v>1</v>
      </c>
      <c r="J6" s="15">
        <f>D6*0.5+G6*0.3+I6*0.2</f>
        <v>1</v>
      </c>
      <c r="K6" s="23">
        <f>17.38*J6</f>
        <v>17.38</v>
      </c>
      <c r="L6" s="15"/>
    </row>
    <row r="7" ht="33" customHeight="1" spans="1:12">
      <c r="A7" s="21" t="s">
        <v>28</v>
      </c>
      <c r="B7" s="22"/>
      <c r="C7" s="23">
        <v>87.04</v>
      </c>
      <c r="D7" s="25">
        <v>0.4027</v>
      </c>
      <c r="E7" s="15">
        <v>9</v>
      </c>
      <c r="F7" s="15">
        <v>0</v>
      </c>
      <c r="G7" s="25">
        <v>0.3886</v>
      </c>
      <c r="H7" s="23">
        <v>87.8</v>
      </c>
      <c r="I7" s="27">
        <v>0.3271</v>
      </c>
      <c r="J7" s="27">
        <v>0.3833</v>
      </c>
      <c r="K7" s="23">
        <v>6.66</v>
      </c>
      <c r="L7" s="15"/>
    </row>
    <row r="8" ht="33" customHeight="1" spans="1:12">
      <c r="A8" s="21" t="s">
        <v>29</v>
      </c>
      <c r="B8" s="22"/>
      <c r="C8" s="23">
        <v>37.95</v>
      </c>
      <c r="D8" s="25">
        <v>0.1756</v>
      </c>
      <c r="E8" s="15">
        <v>3</v>
      </c>
      <c r="F8" s="15">
        <v>0</v>
      </c>
      <c r="G8" s="25">
        <v>0.1296</v>
      </c>
      <c r="H8" s="23">
        <v>89.54</v>
      </c>
      <c r="I8" s="27">
        <v>0.3335</v>
      </c>
      <c r="J8" s="27">
        <v>0.1934</v>
      </c>
      <c r="K8" s="23">
        <v>3.36</v>
      </c>
      <c r="L8" s="15"/>
    </row>
    <row r="9" ht="33" customHeight="1" spans="1:12">
      <c r="A9" s="21" t="s">
        <v>30</v>
      </c>
      <c r="B9" s="22"/>
      <c r="C9" s="23">
        <v>91.14</v>
      </c>
      <c r="D9" s="25">
        <v>0.4217</v>
      </c>
      <c r="E9" s="15">
        <v>10</v>
      </c>
      <c r="F9" s="15">
        <v>3</v>
      </c>
      <c r="G9" s="25">
        <v>0.4818</v>
      </c>
      <c r="H9" s="23">
        <v>91.11</v>
      </c>
      <c r="I9" s="27">
        <v>0.3394</v>
      </c>
      <c r="J9" s="27">
        <v>0.4233</v>
      </c>
      <c r="K9" s="23">
        <v>7.36</v>
      </c>
      <c r="L9" s="15"/>
    </row>
    <row r="10" spans="1:12">
      <c r="A10" s="2"/>
      <c r="B10" s="26" t="s">
        <v>31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</sheetData>
  <mergeCells count="13">
    <mergeCell ref="B2:L2"/>
    <mergeCell ref="C3:D3"/>
    <mergeCell ref="E3:G3"/>
    <mergeCell ref="H3:I3"/>
    <mergeCell ref="A6:B6"/>
    <mergeCell ref="A7:B7"/>
    <mergeCell ref="A8:B8"/>
    <mergeCell ref="A9:B9"/>
    <mergeCell ref="B10:L10"/>
    <mergeCell ref="J3:J4"/>
    <mergeCell ref="K3:K4"/>
    <mergeCell ref="L3:L4"/>
    <mergeCell ref="A3:B5"/>
  </mergeCells>
  <pageMargins left="0.75" right="0.75" top="1" bottom="1" header="0.5" footer="0.5"/>
  <pageSetup paperSize="9" scale="9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E7" sqref="E7"/>
    </sheetView>
  </sheetViews>
  <sheetFormatPr defaultColWidth="8.89166666666667" defaultRowHeight="13.5" outlineLevelCol="4"/>
  <cols>
    <col min="1" max="2" width="8" customWidth="1"/>
    <col min="3" max="3" width="26.5583333333333" customWidth="1"/>
    <col min="4" max="5" width="19.225" customWidth="1"/>
  </cols>
  <sheetData>
    <row r="1" spans="1:5">
      <c r="A1" s="1" t="s">
        <v>32</v>
      </c>
      <c r="B1" s="2"/>
      <c r="C1" s="2"/>
      <c r="D1" s="2"/>
      <c r="E1" s="2"/>
    </row>
    <row r="2" ht="15.75" spans="1:5">
      <c r="A2" s="3" t="s">
        <v>33</v>
      </c>
      <c r="B2" s="3"/>
      <c r="C2" s="3"/>
      <c r="D2" s="3"/>
      <c r="E2" s="3"/>
    </row>
    <row r="3" ht="29" customHeight="1" spans="1:5">
      <c r="A3" s="4" t="s">
        <v>2</v>
      </c>
      <c r="B3" s="5"/>
      <c r="C3" s="6" t="s">
        <v>34</v>
      </c>
      <c r="D3" s="6" t="s">
        <v>35</v>
      </c>
      <c r="E3" s="6" t="s">
        <v>36</v>
      </c>
    </row>
    <row r="4" ht="29" customHeight="1" spans="1:5">
      <c r="A4" s="4" t="s">
        <v>37</v>
      </c>
      <c r="B4" s="5"/>
      <c r="C4" s="6" t="s">
        <v>38</v>
      </c>
      <c r="D4" s="6" t="s">
        <v>39</v>
      </c>
      <c r="E4" s="6" t="s">
        <v>40</v>
      </c>
    </row>
    <row r="5" ht="30" customHeight="1" spans="1:5">
      <c r="A5" s="4" t="s">
        <v>9</v>
      </c>
      <c r="B5" s="5"/>
      <c r="C5" s="6">
        <f>SUM(C6:C8)</f>
        <v>38.19</v>
      </c>
      <c r="D5" s="7">
        <f t="shared" ref="D5:D8" si="0">C5/38.19</f>
        <v>1</v>
      </c>
      <c r="E5" s="7">
        <f t="shared" ref="E5:E8" si="1">3*D5</f>
        <v>3</v>
      </c>
    </row>
    <row r="6" ht="30" customHeight="1" spans="1:5">
      <c r="A6" s="4" t="s">
        <v>28</v>
      </c>
      <c r="B6" s="5"/>
      <c r="C6" s="6">
        <v>1.58</v>
      </c>
      <c r="D6" s="8">
        <f t="shared" si="0"/>
        <v>0.0413720869337523</v>
      </c>
      <c r="E6" s="11">
        <f t="shared" si="1"/>
        <v>0.124116260801257</v>
      </c>
    </row>
    <row r="7" ht="30" customHeight="1" spans="1:5">
      <c r="A7" s="4" t="s">
        <v>29</v>
      </c>
      <c r="B7" s="5"/>
      <c r="C7" s="6">
        <v>0</v>
      </c>
      <c r="D7" s="6">
        <v>0</v>
      </c>
      <c r="E7" s="6">
        <f t="shared" si="1"/>
        <v>0</v>
      </c>
    </row>
    <row r="8" ht="30" customHeight="1" spans="1:5">
      <c r="A8" s="4" t="s">
        <v>30</v>
      </c>
      <c r="B8" s="5"/>
      <c r="C8" s="6">
        <v>36.61</v>
      </c>
      <c r="D8" s="8">
        <f t="shared" si="0"/>
        <v>0.958627913066248</v>
      </c>
      <c r="E8" s="11">
        <f t="shared" si="1"/>
        <v>2.87588373919874</v>
      </c>
    </row>
    <row r="9" ht="14.25" spans="1:5">
      <c r="A9" s="9" t="s">
        <v>41</v>
      </c>
      <c r="B9" s="10"/>
      <c r="C9" s="10"/>
      <c r="D9" s="10"/>
      <c r="E9" s="10"/>
    </row>
  </sheetData>
  <mergeCells count="8">
    <mergeCell ref="A2:E2"/>
    <mergeCell ref="A3:B3"/>
    <mergeCell ref="A4:B4"/>
    <mergeCell ref="A5:B5"/>
    <mergeCell ref="A6:B6"/>
    <mergeCell ref="A7:B7"/>
    <mergeCell ref="A8:B8"/>
    <mergeCell ref="A9:E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附表2</vt:lpstr>
      <vt:lpstr>表2-1</vt:lpstr>
      <vt:lpstr>表2-2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garyran</dc:creator>
  <cp:lastModifiedBy>任桂鸿</cp:lastModifiedBy>
  <dcterms:created xsi:type="dcterms:W3CDTF">2015-06-10T18:19:00Z</dcterms:created>
  <dcterms:modified xsi:type="dcterms:W3CDTF">2025-08-22T15:31:05Z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D2B08C3BF4FD971EF32CD763C69A3908</vt:lpwstr>
  </property>
  <property fmtid="{D5CDD505-2E9C-101B-9397-08002B2CF9AE}" pid="3" name="KSOProductBuildVer">
    <vt:lpwstr>2052-11.8.2.11961</vt:lpwstr>
  </property>
</Properties>
</file>