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表2-1" sheetId="1" r:id="rId1"/>
    <sheet name="表2-2" sheetId="2" r:id="rId2"/>
    <sheet name="表2-3" sheetId="3" r:id="rId3"/>
  </sheets>
  <calcPr calcId="144525"/>
</workbook>
</file>

<file path=xl/sharedStrings.xml><?xml version="1.0" encoding="utf-8"?>
<sst xmlns="http://schemas.openxmlformats.org/spreadsheetml/2006/main" count="55" uniqueCount="46">
  <si>
    <t>附表2-1：</t>
  </si>
  <si>
    <t>下达2024年第二批中央财政实施基本药物制度补助资金分项明细表</t>
  </si>
  <si>
    <t>地区</t>
  </si>
  <si>
    <t>基层医疗卫生机构实施基本药物制度补助资金</t>
  </si>
  <si>
    <t>村卫生站实施基本药物制度补助资金</t>
  </si>
  <si>
    <t>合计（万元）</t>
  </si>
  <si>
    <t>蓬江</t>
  </si>
  <si>
    <t>江海</t>
  </si>
  <si>
    <t>新会</t>
  </si>
  <si>
    <t>江门合计</t>
  </si>
  <si>
    <t>附表2-2：</t>
  </si>
  <si>
    <t>下达2024年第二批中央财政基层医疗机构实施基本药物制度补助资金分项明细表</t>
  </si>
  <si>
    <t>报送科室</t>
  </si>
  <si>
    <t>人口系数</t>
  </si>
  <si>
    <t>卫生现状</t>
  </si>
  <si>
    <t>医改考核情况</t>
  </si>
  <si>
    <t>考核情况	分配系数=人口系数×50%+卫生状况×30% +考核情况×20%</t>
  </si>
  <si>
    <t>资金分配
（万元）</t>
  </si>
  <si>
    <t>备注</t>
  </si>
  <si>
    <t>2022年末常住人口（万人）</t>
  </si>
  <si>
    <t>系数</t>
  </si>
  <si>
    <t>2023年末社区卫生服务中心、卫生院</t>
  </si>
  <si>
    <t>2023年末社区卫生服务站</t>
  </si>
  <si>
    <t>2022年医改考核分数</t>
  </si>
  <si>
    <t>2=[1]/∑[1]</t>
  </si>
  <si>
    <t>5=[3]/∑[3]×95%+[4]/∑[4]×5%</t>
  </si>
  <si>
    <t>7=[6]/∑[6]</t>
  </si>
  <si>
    <t>8=[2]×50%+[5]×30% + [7]×20%</t>
  </si>
  <si>
    <t>9=24×[8]</t>
  </si>
  <si>
    <t>体改科</t>
  </si>
  <si>
    <t>全市合计</t>
  </si>
  <si>
    <t>蓬江区</t>
  </si>
  <si>
    <t>江海区</t>
  </si>
  <si>
    <t>新会区</t>
  </si>
  <si>
    <t>我市2023年人口系数已更新，但2023年乡村人数最新数据尚未统计、医改考核分数最新数据尚未统计，所以延用2022年末相关数据进行计算。</t>
  </si>
  <si>
    <t>附表2-3：</t>
  </si>
  <si>
    <t>下达2024年第二批中央财政村卫生站实施基本药物制度补助资金分项明细表</t>
  </si>
  <si>
    <t>2022年末乡村人口数（人）</t>
  </si>
  <si>
    <t>分配系数</t>
  </si>
  <si>
    <t>补助资金</t>
  </si>
  <si>
    <t>栏次</t>
  </si>
  <si>
    <t>1栏</t>
  </si>
  <si>
    <t>2栏=1栏/∑1栏</t>
  </si>
  <si>
    <t>3栏=13*2栏</t>
  </si>
  <si>
    <t>江门市合计</t>
  </si>
  <si>
    <t>我市2023年乡村人数最新数据尚未统计，所以延用2022年末相关数据进行计算。</t>
  </si>
</sst>
</file>

<file path=xl/styles.xml><?xml version="1.0" encoding="utf-8"?>
<styleSheet xmlns="http://schemas.openxmlformats.org/spreadsheetml/2006/main">
  <numFmts count="7">
    <numFmt numFmtId="176" formatCode="0.0000_ "/>
    <numFmt numFmtId="177" formatCode="0.00_ "/>
    <numFmt numFmtId="178" formatCode="0_ "/>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5">
    <font>
      <sz val="11"/>
      <color theme="1"/>
      <name val="等线"/>
      <charset val="134"/>
      <scheme val="minor"/>
    </font>
    <font>
      <sz val="12"/>
      <color theme="1"/>
      <name val="等线"/>
      <charset val="134"/>
      <scheme val="minor"/>
    </font>
    <font>
      <sz val="16"/>
      <color theme="1"/>
      <name val="等线"/>
      <charset val="134"/>
      <scheme val="minor"/>
    </font>
    <font>
      <sz val="11"/>
      <name val="等线"/>
      <charset val="134"/>
      <scheme val="minor"/>
    </font>
    <font>
      <b/>
      <sz val="14"/>
      <color theme="1"/>
      <name val="等线"/>
      <charset val="134"/>
      <scheme val="minor"/>
    </font>
    <font>
      <sz val="14"/>
      <color theme="1"/>
      <name val="等线"/>
      <charset val="134"/>
      <scheme val="minor"/>
    </font>
    <font>
      <sz val="11"/>
      <color theme="0"/>
      <name val="等线"/>
      <charset val="0"/>
      <scheme val="minor"/>
    </font>
    <font>
      <sz val="11"/>
      <color theme="1"/>
      <name val="等线"/>
      <charset val="0"/>
      <scheme val="minor"/>
    </font>
    <font>
      <sz val="11"/>
      <color rgb="FF9C6500"/>
      <name val="等线"/>
      <charset val="0"/>
      <scheme val="minor"/>
    </font>
    <font>
      <b/>
      <sz val="11"/>
      <color theme="3"/>
      <name val="等线"/>
      <charset val="134"/>
      <scheme val="minor"/>
    </font>
    <font>
      <u/>
      <sz val="11"/>
      <color rgb="FF800080"/>
      <name val="等线"/>
      <charset val="0"/>
      <scheme val="minor"/>
    </font>
    <font>
      <u/>
      <sz val="11"/>
      <color rgb="FF0000FF"/>
      <name val="等线"/>
      <charset val="0"/>
      <scheme val="minor"/>
    </font>
    <font>
      <i/>
      <sz val="11"/>
      <color rgb="FF7F7F7F"/>
      <name val="等线"/>
      <charset val="0"/>
      <scheme val="minor"/>
    </font>
    <font>
      <b/>
      <sz val="13"/>
      <color theme="3"/>
      <name val="等线"/>
      <charset val="134"/>
      <scheme val="minor"/>
    </font>
    <font>
      <sz val="11"/>
      <color rgb="FFFF0000"/>
      <name val="等线"/>
      <charset val="0"/>
      <scheme val="minor"/>
    </font>
    <font>
      <sz val="11"/>
      <color rgb="FF3F3F76"/>
      <name val="等线"/>
      <charset val="0"/>
      <scheme val="minor"/>
    </font>
    <font>
      <b/>
      <sz val="11"/>
      <color theme="1"/>
      <name val="等线"/>
      <charset val="0"/>
      <scheme val="minor"/>
    </font>
    <font>
      <b/>
      <sz val="18"/>
      <color theme="3"/>
      <name val="等线"/>
      <charset val="134"/>
      <scheme val="minor"/>
    </font>
    <font>
      <b/>
      <sz val="11"/>
      <color rgb="FFFA7D00"/>
      <name val="等线"/>
      <charset val="0"/>
      <scheme val="minor"/>
    </font>
    <font>
      <b/>
      <sz val="15"/>
      <color theme="3"/>
      <name val="等线"/>
      <charset val="134"/>
      <scheme val="minor"/>
    </font>
    <font>
      <sz val="11"/>
      <color rgb="FF006100"/>
      <name val="等线"/>
      <charset val="0"/>
      <scheme val="minor"/>
    </font>
    <font>
      <sz val="11"/>
      <color rgb="FFFA7D00"/>
      <name val="等线"/>
      <charset val="0"/>
      <scheme val="minor"/>
    </font>
    <font>
      <b/>
      <sz val="11"/>
      <color rgb="FF3F3F3F"/>
      <name val="等线"/>
      <charset val="0"/>
      <scheme val="minor"/>
    </font>
    <font>
      <sz val="11"/>
      <color rgb="FF9C0006"/>
      <name val="等线"/>
      <charset val="0"/>
      <scheme val="minor"/>
    </font>
    <font>
      <b/>
      <sz val="11"/>
      <color rgb="FFFFFFFF"/>
      <name val="等线"/>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FCC99"/>
        <bgColor indexed="64"/>
      </patternFill>
    </fill>
    <fill>
      <patternFill patternType="solid">
        <fgColor theme="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rgb="FFF2F2F2"/>
        <bgColor indexed="64"/>
      </patternFill>
    </fill>
    <fill>
      <patternFill patternType="solid">
        <fgColor theme="5" tint="0.799981688894314"/>
        <bgColor indexed="64"/>
      </patternFill>
    </fill>
    <fill>
      <patternFill patternType="solid">
        <fgColor theme="4"/>
        <bgColor indexed="64"/>
      </patternFill>
    </fill>
    <fill>
      <patternFill patternType="solid">
        <fgColor rgb="FFC6EFCE"/>
        <bgColor indexed="64"/>
      </patternFill>
    </fill>
    <fill>
      <patternFill patternType="solid">
        <fgColor theme="7"/>
        <bgColor indexed="64"/>
      </patternFill>
    </fill>
    <fill>
      <patternFill patternType="solid">
        <fgColor theme="6" tint="0.599993896298105"/>
        <bgColor indexed="64"/>
      </patternFill>
    </fill>
    <fill>
      <patternFill patternType="solid">
        <fgColor rgb="FFFFC7CE"/>
        <bgColor indexed="64"/>
      </patternFill>
    </fill>
    <fill>
      <patternFill patternType="solid">
        <fgColor rgb="FFA5A5A5"/>
        <bgColor indexed="64"/>
      </patternFill>
    </fill>
    <fill>
      <patternFill patternType="solid">
        <fgColor theme="6"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7" fillId="17" borderId="0" applyNumberFormat="0" applyBorder="0" applyAlignment="0" applyProtection="0">
      <alignment vertical="center"/>
    </xf>
    <xf numFmtId="0" fontId="7" fillId="10" borderId="0" applyNumberFormat="0" applyBorder="0" applyAlignment="0" applyProtection="0">
      <alignment vertical="center"/>
    </xf>
    <xf numFmtId="0" fontId="6" fillId="19" borderId="0" applyNumberFormat="0" applyBorder="0" applyAlignment="0" applyProtection="0">
      <alignment vertical="center"/>
    </xf>
    <xf numFmtId="0" fontId="7" fillId="22" borderId="0" applyNumberFormat="0" applyBorder="0" applyAlignment="0" applyProtection="0">
      <alignment vertical="center"/>
    </xf>
    <xf numFmtId="0" fontId="7" fillId="11" borderId="0" applyNumberFormat="0" applyBorder="0" applyAlignment="0" applyProtection="0">
      <alignment vertical="center"/>
    </xf>
    <xf numFmtId="0" fontId="6" fillId="23" borderId="0" applyNumberFormat="0" applyBorder="0" applyAlignment="0" applyProtection="0">
      <alignment vertical="center"/>
    </xf>
    <xf numFmtId="0" fontId="7" fillId="15" borderId="0" applyNumberFormat="0" applyBorder="0" applyAlignment="0" applyProtection="0">
      <alignment vertical="center"/>
    </xf>
    <xf numFmtId="0" fontId="9" fillId="0" borderId="8" applyNumberFormat="0" applyFill="0" applyAlignment="0" applyProtection="0">
      <alignment vertical="center"/>
    </xf>
    <xf numFmtId="0" fontId="12" fillId="0" borderId="0" applyNumberFormat="0" applyFill="0" applyBorder="0" applyAlignment="0" applyProtection="0">
      <alignment vertical="center"/>
    </xf>
    <xf numFmtId="0" fontId="16" fillId="0" borderId="7"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5" applyNumberFormat="0" applyFill="0" applyAlignment="0" applyProtection="0">
      <alignment vertical="center"/>
    </xf>
    <xf numFmtId="42" fontId="0" fillId="0" borderId="0" applyFont="0" applyFill="0" applyBorder="0" applyAlignment="0" applyProtection="0">
      <alignment vertical="center"/>
    </xf>
    <xf numFmtId="0" fontId="6" fillId="9" borderId="0" applyNumberFormat="0" applyBorder="0" applyAlignment="0" applyProtection="0">
      <alignment vertical="center"/>
    </xf>
    <xf numFmtId="0" fontId="14" fillId="0" borderId="0" applyNumberFormat="0" applyFill="0" applyBorder="0" applyAlignment="0" applyProtection="0">
      <alignment vertical="center"/>
    </xf>
    <xf numFmtId="0" fontId="7" fillId="25" borderId="0" applyNumberFormat="0" applyBorder="0" applyAlignment="0" applyProtection="0">
      <alignment vertical="center"/>
    </xf>
    <xf numFmtId="0" fontId="6" fillId="21" borderId="0" applyNumberFormat="0" applyBorder="0" applyAlignment="0" applyProtection="0">
      <alignment vertical="center"/>
    </xf>
    <xf numFmtId="0" fontId="19" fillId="0" borderId="5" applyNumberFormat="0" applyFill="0" applyAlignment="0" applyProtection="0">
      <alignment vertical="center"/>
    </xf>
    <xf numFmtId="0" fontId="11" fillId="0" borderId="0" applyNumberFormat="0" applyFill="0" applyBorder="0" applyAlignment="0" applyProtection="0">
      <alignment vertical="center"/>
    </xf>
    <xf numFmtId="0" fontId="7" fillId="16" borderId="0" applyNumberFormat="0" applyBorder="0" applyAlignment="0" applyProtection="0">
      <alignment vertical="center"/>
    </xf>
    <xf numFmtId="44" fontId="0" fillId="0" borderId="0" applyFont="0" applyFill="0" applyBorder="0" applyAlignment="0" applyProtection="0">
      <alignment vertical="center"/>
    </xf>
    <xf numFmtId="0" fontId="7" fillId="12" borderId="0" applyNumberFormat="0" applyBorder="0" applyAlignment="0" applyProtection="0">
      <alignment vertical="center"/>
    </xf>
    <xf numFmtId="0" fontId="18" fillId="24" borderId="6" applyNumberFormat="0" applyAlignment="0" applyProtection="0">
      <alignment vertical="center"/>
    </xf>
    <xf numFmtId="0" fontId="10" fillId="0" borderId="0" applyNumberFormat="0" applyFill="0" applyBorder="0" applyAlignment="0" applyProtection="0">
      <alignment vertical="center"/>
    </xf>
    <xf numFmtId="41" fontId="0" fillId="0" borderId="0" applyFont="0" applyFill="0" applyBorder="0" applyAlignment="0" applyProtection="0">
      <alignment vertical="center"/>
    </xf>
    <xf numFmtId="0" fontId="6" fillId="28" borderId="0" applyNumberFormat="0" applyBorder="0" applyAlignment="0" applyProtection="0">
      <alignment vertical="center"/>
    </xf>
    <xf numFmtId="0" fontId="7" fillId="29" borderId="0" applyNumberFormat="0" applyBorder="0" applyAlignment="0" applyProtection="0">
      <alignment vertical="center"/>
    </xf>
    <xf numFmtId="0" fontId="6" fillId="13" borderId="0" applyNumberFormat="0" applyBorder="0" applyAlignment="0" applyProtection="0">
      <alignment vertical="center"/>
    </xf>
    <xf numFmtId="0" fontId="15" fillId="18" borderId="6" applyNumberFormat="0" applyAlignment="0" applyProtection="0">
      <alignment vertical="center"/>
    </xf>
    <xf numFmtId="0" fontId="22" fillId="24" borderId="10" applyNumberFormat="0" applyAlignment="0" applyProtection="0">
      <alignment vertical="center"/>
    </xf>
    <xf numFmtId="0" fontId="24" fillId="31" borderId="11" applyNumberFormat="0" applyAlignment="0" applyProtection="0">
      <alignment vertical="center"/>
    </xf>
    <xf numFmtId="0" fontId="21" fillId="0" borderId="9" applyNumberFormat="0" applyFill="0" applyAlignment="0" applyProtection="0">
      <alignment vertical="center"/>
    </xf>
    <xf numFmtId="0" fontId="6" fillId="14" borderId="0" applyNumberFormat="0" applyBorder="0" applyAlignment="0" applyProtection="0">
      <alignment vertical="center"/>
    </xf>
    <xf numFmtId="0" fontId="6" fillId="32" borderId="0" applyNumberFormat="0" applyBorder="0" applyAlignment="0" applyProtection="0">
      <alignment vertical="center"/>
    </xf>
    <xf numFmtId="0" fontId="0" fillId="8" borderId="4" applyNumberFormat="0" applyFont="0" applyAlignment="0" applyProtection="0">
      <alignment vertical="center"/>
    </xf>
    <xf numFmtId="0" fontId="17" fillId="0" borderId="0" applyNumberFormat="0" applyFill="0" applyBorder="0" applyAlignment="0" applyProtection="0">
      <alignment vertical="center"/>
    </xf>
    <xf numFmtId="0" fontId="20" fillId="27" borderId="0" applyNumberFormat="0" applyBorder="0" applyAlignment="0" applyProtection="0">
      <alignment vertical="center"/>
    </xf>
    <xf numFmtId="0" fontId="9" fillId="0" borderId="0" applyNumberFormat="0" applyFill="0" applyBorder="0" applyAlignment="0" applyProtection="0">
      <alignment vertical="center"/>
    </xf>
    <xf numFmtId="0" fontId="6" fillId="26" borderId="0" applyNumberFormat="0" applyBorder="0" applyAlignment="0" applyProtection="0">
      <alignment vertical="center"/>
    </xf>
    <xf numFmtId="0" fontId="8" fillId="7" borderId="0" applyNumberFormat="0" applyBorder="0" applyAlignment="0" applyProtection="0">
      <alignment vertical="center"/>
    </xf>
    <xf numFmtId="0" fontId="7" fillId="6" borderId="0" applyNumberFormat="0" applyBorder="0" applyAlignment="0" applyProtection="0">
      <alignment vertical="center"/>
    </xf>
    <xf numFmtId="0" fontId="23" fillId="30" borderId="0" applyNumberFormat="0" applyBorder="0" applyAlignment="0" applyProtection="0">
      <alignment vertical="center"/>
    </xf>
    <xf numFmtId="0" fontId="6" fillId="5" borderId="0" applyNumberFormat="0" applyBorder="0" applyAlignment="0" applyProtection="0">
      <alignment vertical="center"/>
    </xf>
    <xf numFmtId="0" fontId="7" fillId="4" borderId="0" applyNumberFormat="0" applyBorder="0" applyAlignment="0" applyProtection="0">
      <alignment vertical="center"/>
    </xf>
    <xf numFmtId="0" fontId="6" fillId="20"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cellStyleXfs>
  <cellXfs count="24">
    <xf numFmtId="0" fontId="0" fillId="0" borderId="0" xfId="0"/>
    <xf numFmtId="0" fontId="0" fillId="0" borderId="0" xfId="0" applyAlignment="1">
      <alignment horizontal="left" vertical="center"/>
    </xf>
    <xf numFmtId="0" fontId="1" fillId="0" borderId="1" xfId="0" applyFont="1" applyBorder="1" applyAlignment="1">
      <alignment horizontal="center" vertical="center"/>
    </xf>
    <xf numFmtId="178" fontId="1" fillId="0" borderId="1" xfId="0" applyNumberFormat="1" applyFont="1" applyBorder="1" applyAlignment="1">
      <alignment horizontal="center" vertical="center"/>
    </xf>
    <xf numFmtId="176" fontId="1" fillId="0" borderId="1" xfId="0" applyNumberFormat="1" applyFont="1" applyBorder="1" applyAlignment="1">
      <alignment horizontal="center" vertical="center"/>
    </xf>
    <xf numFmtId="0" fontId="1" fillId="0" borderId="0" xfId="0" applyFont="1" applyAlignment="1">
      <alignment horizontal="left" vertical="center"/>
    </xf>
    <xf numFmtId="177" fontId="1" fillId="0" borderId="1" xfId="0" applyNumberFormat="1" applyFont="1" applyBorder="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77" fontId="0" fillId="0" borderId="1" xfId="0" applyNumberFormat="1" applyBorder="1" applyAlignment="1">
      <alignment horizontal="center" vertical="center"/>
    </xf>
    <xf numFmtId="178"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3" fillId="0" borderId="3" xfId="0" applyFont="1" applyBorder="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77" fontId="5" fillId="0" borderId="1" xfId="0" applyNumberFormat="1" applyFont="1" applyBorder="1" applyAlignment="1">
      <alignment horizontal="center" vertical="center"/>
    </xf>
    <xf numFmtId="178" fontId="5" fillId="0" borderId="1" xfId="0" applyNumberFormat="1" applyFont="1" applyBorder="1" applyAlignment="1">
      <alignment horizontal="center" vertical="center"/>
    </xf>
    <xf numFmtId="176" fontId="0" fillId="0" borderId="0" xfId="0" applyNumberFormat="1" applyAlignment="1">
      <alignment horizontal="center" vertical="center"/>
    </xf>
    <xf numFmtId="0" fontId="0" fillId="0" borderId="0" xfId="0" applyFont="1" applyFill="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31"/>
  <sheetViews>
    <sheetView tabSelected="1" zoomScale="115" zoomScaleNormal="115" workbookViewId="0">
      <selection activeCell="D10" sqref="D10"/>
    </sheetView>
  </sheetViews>
  <sheetFormatPr defaultColWidth="9" defaultRowHeight="13.5"/>
  <cols>
    <col min="1" max="1" width="11.25" style="7" customWidth="1"/>
    <col min="2" max="2" width="26.5" style="7" customWidth="1"/>
    <col min="3" max="3" width="26" style="7" customWidth="1"/>
    <col min="4" max="4" width="20.125" style="7" customWidth="1"/>
    <col min="5" max="5" width="9.375" style="7"/>
    <col min="6" max="6" width="16" style="7" customWidth="1"/>
    <col min="7" max="16384" width="8.88333333333333" style="7"/>
  </cols>
  <sheetData>
    <row r="1" ht="22" customHeight="1" spans="1:1">
      <c r="A1" s="1" t="s">
        <v>0</v>
      </c>
    </row>
    <row r="2" ht="33" customHeight="1" spans="1:4">
      <c r="A2" s="17" t="s">
        <v>1</v>
      </c>
      <c r="B2" s="17"/>
      <c r="C2" s="17"/>
      <c r="D2" s="17"/>
    </row>
    <row r="3" ht="52" customHeight="1" spans="1:4">
      <c r="A3" s="18" t="s">
        <v>2</v>
      </c>
      <c r="B3" s="19" t="s">
        <v>3</v>
      </c>
      <c r="C3" s="19" t="s">
        <v>4</v>
      </c>
      <c r="D3" s="18" t="s">
        <v>5</v>
      </c>
    </row>
    <row r="4" ht="29" customHeight="1" spans="1:6">
      <c r="A4" s="18" t="s">
        <v>6</v>
      </c>
      <c r="B4" s="18">
        <v>9.08</v>
      </c>
      <c r="C4" s="20">
        <v>0.58</v>
      </c>
      <c r="D4" s="20">
        <f>B4+C4</f>
        <v>9.66</v>
      </c>
      <c r="F4" s="22"/>
    </row>
    <row r="5" ht="29" customHeight="1" spans="1:6">
      <c r="A5" s="18" t="s">
        <v>7</v>
      </c>
      <c r="B5" s="20">
        <v>4.84</v>
      </c>
      <c r="C5" s="18">
        <v>0</v>
      </c>
      <c r="D5" s="20">
        <f>B5+C5</f>
        <v>4.84</v>
      </c>
      <c r="F5" s="22"/>
    </row>
    <row r="6" ht="29" customHeight="1" spans="1:6">
      <c r="A6" s="18" t="s">
        <v>8</v>
      </c>
      <c r="B6" s="18">
        <v>10.08</v>
      </c>
      <c r="C6" s="20">
        <v>12.42</v>
      </c>
      <c r="D6" s="20">
        <f>B6+C6</f>
        <v>22.5</v>
      </c>
      <c r="F6" s="22"/>
    </row>
    <row r="7" ht="29" customHeight="1" spans="1:4">
      <c r="A7" s="18" t="s">
        <v>9</v>
      </c>
      <c r="B7" s="21">
        <f>SUM(B4:B6)</f>
        <v>24</v>
      </c>
      <c r="C7" s="21">
        <f>SUM(C4:C6)</f>
        <v>13</v>
      </c>
      <c r="D7" s="21">
        <f>B7+C7</f>
        <v>37</v>
      </c>
    </row>
    <row r="15" spans="8:10">
      <c r="H15" s="23"/>
      <c r="I15" s="23"/>
      <c r="J15" s="23"/>
    </row>
    <row r="16" spans="8:10">
      <c r="H16" s="23"/>
      <c r="I16" s="23"/>
      <c r="J16" s="23"/>
    </row>
    <row r="17" spans="8:10">
      <c r="H17" s="23"/>
      <c r="I17" s="23"/>
      <c r="J17" s="23"/>
    </row>
    <row r="18" spans="8:10">
      <c r="H18" s="23"/>
      <c r="I18" s="23"/>
      <c r="J18" s="23"/>
    </row>
    <row r="19" spans="8:10">
      <c r="H19" s="23"/>
      <c r="I19" s="23"/>
      <c r="J19" s="23"/>
    </row>
    <row r="20" spans="8:10">
      <c r="H20" s="23"/>
      <c r="I20" s="23"/>
      <c r="J20" s="23"/>
    </row>
    <row r="21" spans="8:10">
      <c r="H21" s="23"/>
      <c r="I21" s="23"/>
      <c r="J21" s="23"/>
    </row>
    <row r="22" spans="8:10">
      <c r="H22" s="23"/>
      <c r="I22" s="23"/>
      <c r="J22" s="23"/>
    </row>
    <row r="23" spans="8:10">
      <c r="H23" s="23"/>
      <c r="I23" s="23"/>
      <c r="J23" s="23"/>
    </row>
    <row r="24" spans="8:10">
      <c r="H24" s="23"/>
      <c r="I24" s="23"/>
      <c r="J24" s="23"/>
    </row>
    <row r="25" spans="8:10">
      <c r="H25" s="23"/>
      <c r="I25" s="23"/>
      <c r="J25" s="23"/>
    </row>
    <row r="26" spans="8:10">
      <c r="H26" s="23"/>
      <c r="I26" s="23"/>
      <c r="J26" s="23"/>
    </row>
    <row r="27" spans="8:10">
      <c r="H27" s="23"/>
      <c r="I27" s="23"/>
      <c r="J27" s="23"/>
    </row>
    <row r="28" spans="8:10">
      <c r="H28" s="23"/>
      <c r="I28" s="23"/>
      <c r="J28" s="23"/>
    </row>
    <row r="29" spans="8:10">
      <c r="H29" s="23"/>
      <c r="I29" s="23"/>
      <c r="J29" s="23"/>
    </row>
    <row r="30" spans="8:10">
      <c r="H30" s="23"/>
      <c r="I30" s="23"/>
      <c r="J30" s="23"/>
    </row>
    <row r="31" spans="8:10">
      <c r="H31" s="23"/>
      <c r="I31" s="23"/>
      <c r="J31" s="23"/>
    </row>
  </sheetData>
  <mergeCells count="1">
    <mergeCell ref="A2:D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zoomScale="110" zoomScaleNormal="110" workbookViewId="0">
      <selection activeCell="B2" sqref="B2:L2"/>
    </sheetView>
  </sheetViews>
  <sheetFormatPr defaultColWidth="9" defaultRowHeight="13.5"/>
  <cols>
    <col min="2" max="2" width="11.125" customWidth="1"/>
    <col min="3" max="3" width="13.625" customWidth="1"/>
    <col min="4" max="4" width="12.5" customWidth="1"/>
    <col min="5" max="5" width="15.625" customWidth="1"/>
    <col min="6" max="6" width="13.125" customWidth="1"/>
    <col min="7" max="7" width="17.5" customWidth="1"/>
    <col min="8" max="8" width="13.25" customWidth="1"/>
    <col min="9" max="9" width="12.5" customWidth="1"/>
    <col min="10" max="10" width="22.0416666666667" customWidth="1"/>
    <col min="11" max="11" width="14.625" customWidth="1"/>
    <col min="12" max="12" width="12" customWidth="1"/>
  </cols>
  <sheetData>
    <row r="1" spans="1:1">
      <c r="A1" s="7" t="s">
        <v>10</v>
      </c>
    </row>
    <row r="2" ht="30" customHeight="1" spans="1:12">
      <c r="A2" s="7"/>
      <c r="B2" s="8" t="s">
        <v>11</v>
      </c>
      <c r="C2" s="8"/>
      <c r="D2" s="8"/>
      <c r="E2" s="8"/>
      <c r="F2" s="8"/>
      <c r="G2" s="8"/>
      <c r="H2" s="8"/>
      <c r="I2" s="8"/>
      <c r="J2" s="8"/>
      <c r="K2" s="8"/>
      <c r="L2" s="8"/>
    </row>
    <row r="3" ht="23" customHeight="1" spans="1:12">
      <c r="A3" s="9" t="s">
        <v>12</v>
      </c>
      <c r="B3" s="9" t="s">
        <v>2</v>
      </c>
      <c r="C3" s="9" t="s">
        <v>13</v>
      </c>
      <c r="D3" s="9"/>
      <c r="E3" s="9" t="s">
        <v>14</v>
      </c>
      <c r="F3" s="9"/>
      <c r="G3" s="9"/>
      <c r="H3" s="9" t="s">
        <v>15</v>
      </c>
      <c r="I3" s="9"/>
      <c r="J3" s="10" t="s">
        <v>16</v>
      </c>
      <c r="K3" s="10" t="s">
        <v>17</v>
      </c>
      <c r="L3" s="10" t="s">
        <v>18</v>
      </c>
    </row>
    <row r="4" ht="45" customHeight="1" spans="1:12">
      <c r="A4" s="9"/>
      <c r="B4" s="9"/>
      <c r="C4" s="10" t="s">
        <v>19</v>
      </c>
      <c r="D4" s="9" t="s">
        <v>20</v>
      </c>
      <c r="E4" s="15" t="s">
        <v>21</v>
      </c>
      <c r="F4" s="15" t="s">
        <v>22</v>
      </c>
      <c r="G4" s="9" t="s">
        <v>20</v>
      </c>
      <c r="H4" s="10" t="s">
        <v>23</v>
      </c>
      <c r="I4" s="10" t="s">
        <v>20</v>
      </c>
      <c r="J4" s="10"/>
      <c r="K4" s="10"/>
      <c r="L4" s="10"/>
    </row>
    <row r="5" ht="40.5" spans="1:12">
      <c r="A5" s="9"/>
      <c r="B5" s="9"/>
      <c r="C5" s="9">
        <v>1</v>
      </c>
      <c r="D5" s="9" t="s">
        <v>24</v>
      </c>
      <c r="E5" s="9">
        <v>3</v>
      </c>
      <c r="F5" s="9">
        <v>4</v>
      </c>
      <c r="G5" s="10" t="s">
        <v>25</v>
      </c>
      <c r="H5" s="9">
        <v>6</v>
      </c>
      <c r="I5" s="9" t="s">
        <v>26</v>
      </c>
      <c r="J5" s="10" t="s">
        <v>27</v>
      </c>
      <c r="K5" s="9" t="s">
        <v>28</v>
      </c>
      <c r="L5" s="9"/>
    </row>
    <row r="6" ht="39" customHeight="1" spans="1:12">
      <c r="A6" s="9" t="s">
        <v>29</v>
      </c>
      <c r="B6" s="9" t="s">
        <v>30</v>
      </c>
      <c r="C6" s="11">
        <f t="shared" ref="C6:F6" si="0">SUM(C7:C9)</f>
        <v>215.69</v>
      </c>
      <c r="D6" s="12">
        <f>C6/215.69</f>
        <v>1</v>
      </c>
      <c r="E6" s="9">
        <f t="shared" si="0"/>
        <v>23</v>
      </c>
      <c r="F6" s="16">
        <f t="shared" si="0"/>
        <v>6</v>
      </c>
      <c r="G6" s="9">
        <v>1</v>
      </c>
      <c r="H6" s="11">
        <f>SUM(H7:H9)</f>
        <v>2574.89</v>
      </c>
      <c r="I6" s="12">
        <f>H6/2574.89</f>
        <v>1</v>
      </c>
      <c r="J6" s="9">
        <f>D6*0.5+G6*0.3+I6*0.2</f>
        <v>1</v>
      </c>
      <c r="K6" s="9">
        <v>24</v>
      </c>
      <c r="L6" s="9"/>
    </row>
    <row r="7" ht="39" customHeight="1" spans="1:12">
      <c r="A7" s="9"/>
      <c r="B7" s="9" t="s">
        <v>31</v>
      </c>
      <c r="C7" s="11">
        <v>86.83</v>
      </c>
      <c r="D7" s="13">
        <v>0.4026</v>
      </c>
      <c r="E7" s="9">
        <v>9</v>
      </c>
      <c r="F7" s="9">
        <v>0</v>
      </c>
      <c r="G7" s="9">
        <v>0.3717</v>
      </c>
      <c r="H7" s="9">
        <v>843.03</v>
      </c>
      <c r="I7" s="13">
        <v>0.3274</v>
      </c>
      <c r="J7" s="9">
        <v>0.3783</v>
      </c>
      <c r="K7" s="11">
        <v>9.08</v>
      </c>
      <c r="L7" s="9"/>
    </row>
    <row r="8" ht="39" customHeight="1" spans="1:12">
      <c r="A8" s="9"/>
      <c r="B8" s="9" t="s">
        <v>32</v>
      </c>
      <c r="C8" s="11">
        <v>37.74</v>
      </c>
      <c r="D8" s="13">
        <v>0.175</v>
      </c>
      <c r="E8" s="9">
        <v>4</v>
      </c>
      <c r="F8" s="9">
        <v>0</v>
      </c>
      <c r="G8" s="9">
        <v>0.1652</v>
      </c>
      <c r="H8" s="9">
        <v>829.03</v>
      </c>
      <c r="I8" s="13">
        <v>0.322</v>
      </c>
      <c r="J8" s="9">
        <v>0.2015</v>
      </c>
      <c r="K8" s="11">
        <v>4.84</v>
      </c>
      <c r="L8" s="9"/>
    </row>
    <row r="9" ht="39" customHeight="1" spans="1:12">
      <c r="A9" s="9"/>
      <c r="B9" s="9" t="s">
        <v>33</v>
      </c>
      <c r="C9" s="11">
        <v>91.12</v>
      </c>
      <c r="D9" s="13">
        <v>0.4224</v>
      </c>
      <c r="E9" s="9">
        <v>10</v>
      </c>
      <c r="F9" s="16">
        <v>6</v>
      </c>
      <c r="G9" s="9">
        <v>0.4631</v>
      </c>
      <c r="H9" s="9">
        <v>902.83</v>
      </c>
      <c r="I9" s="13">
        <v>0.3506</v>
      </c>
      <c r="J9" s="9">
        <v>0.4202</v>
      </c>
      <c r="K9" s="11">
        <v>10.08</v>
      </c>
      <c r="L9" s="9"/>
    </row>
    <row r="10" spans="1:12">
      <c r="A10" s="7"/>
      <c r="B10" s="14" t="s">
        <v>34</v>
      </c>
      <c r="C10" s="14"/>
      <c r="D10" s="14"/>
      <c r="E10" s="14"/>
      <c r="F10" s="14"/>
      <c r="G10" s="14"/>
      <c r="H10" s="14"/>
      <c r="I10" s="14"/>
      <c r="J10" s="14"/>
      <c r="K10" s="14"/>
      <c r="L10" s="14"/>
    </row>
  </sheetData>
  <mergeCells count="11">
    <mergeCell ref="B2:L2"/>
    <mergeCell ref="C3:D3"/>
    <mergeCell ref="E3:G3"/>
    <mergeCell ref="H3:I3"/>
    <mergeCell ref="B10:L10"/>
    <mergeCell ref="A3:A5"/>
    <mergeCell ref="A6:A9"/>
    <mergeCell ref="B3:B5"/>
    <mergeCell ref="J3:J4"/>
    <mergeCell ref="K3:K4"/>
    <mergeCell ref="L3:L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zoomScale="120" zoomScaleNormal="120" workbookViewId="0">
      <selection activeCell="A1" sqref="A1"/>
    </sheetView>
  </sheetViews>
  <sheetFormatPr defaultColWidth="9" defaultRowHeight="13.5" outlineLevelCol="4"/>
  <cols>
    <col min="1" max="1" width="11.25" customWidth="1"/>
    <col min="2" max="2" width="20.125" customWidth="1"/>
    <col min="3" max="3" width="27.125" customWidth="1"/>
    <col min="4" max="4" width="20.5" customWidth="1"/>
    <col min="5" max="5" width="20.125" customWidth="1"/>
  </cols>
  <sheetData>
    <row r="1" spans="1:1">
      <c r="A1" s="1" t="s">
        <v>35</v>
      </c>
    </row>
    <row r="2" ht="27" customHeight="1" spans="1:5">
      <c r="A2" s="2" t="s">
        <v>36</v>
      </c>
      <c r="B2" s="2"/>
      <c r="C2" s="2"/>
      <c r="D2" s="2"/>
      <c r="E2" s="2"/>
    </row>
    <row r="3" ht="27" customHeight="1" spans="1:5">
      <c r="A3" s="2" t="s">
        <v>12</v>
      </c>
      <c r="B3" s="2" t="s">
        <v>2</v>
      </c>
      <c r="C3" s="2" t="s">
        <v>37</v>
      </c>
      <c r="D3" s="2" t="s">
        <v>38</v>
      </c>
      <c r="E3" s="2" t="s">
        <v>39</v>
      </c>
    </row>
    <row r="4" ht="27" customHeight="1" spans="1:5">
      <c r="A4" s="2"/>
      <c r="B4" s="2" t="s">
        <v>40</v>
      </c>
      <c r="C4" s="2" t="s">
        <v>41</v>
      </c>
      <c r="D4" s="2" t="s">
        <v>42</v>
      </c>
      <c r="E4" s="2" t="s">
        <v>43</v>
      </c>
    </row>
    <row r="5" ht="27" customHeight="1" spans="1:5">
      <c r="A5" s="2" t="s">
        <v>29</v>
      </c>
      <c r="B5" s="2" t="s">
        <v>44</v>
      </c>
      <c r="C5" s="2">
        <f>SUM(C6:C8)</f>
        <v>352095</v>
      </c>
      <c r="D5" s="3">
        <f t="shared" ref="D5:D8" si="0">C5/352095</f>
        <v>1</v>
      </c>
      <c r="E5" s="3">
        <v>13</v>
      </c>
    </row>
    <row r="6" ht="27" customHeight="1" spans="1:5">
      <c r="A6" s="2"/>
      <c r="B6" s="2" t="s">
        <v>31</v>
      </c>
      <c r="C6" s="2">
        <v>15824</v>
      </c>
      <c r="D6" s="4">
        <f t="shared" si="0"/>
        <v>0.0449424161092887</v>
      </c>
      <c r="E6" s="6">
        <v>0.58</v>
      </c>
    </row>
    <row r="7" ht="27" customHeight="1" spans="1:5">
      <c r="A7" s="2"/>
      <c r="B7" s="2" t="s">
        <v>32</v>
      </c>
      <c r="C7" s="2">
        <v>0</v>
      </c>
      <c r="D7" s="2">
        <f t="shared" si="0"/>
        <v>0</v>
      </c>
      <c r="E7" s="2">
        <f>109*D7</f>
        <v>0</v>
      </c>
    </row>
    <row r="8" ht="27" customHeight="1" spans="1:5">
      <c r="A8" s="2"/>
      <c r="B8" s="2" t="s">
        <v>33</v>
      </c>
      <c r="C8" s="2">
        <v>336271</v>
      </c>
      <c r="D8" s="4">
        <f t="shared" si="0"/>
        <v>0.955057583890711</v>
      </c>
      <c r="E8" s="6">
        <v>12.42</v>
      </c>
    </row>
    <row r="9" ht="14.25" spans="1:5">
      <c r="A9" s="5" t="s">
        <v>45</v>
      </c>
      <c r="B9" s="5"/>
      <c r="C9" s="5"/>
      <c r="D9" s="5"/>
      <c r="E9" s="5"/>
    </row>
  </sheetData>
  <mergeCells count="4">
    <mergeCell ref="A2:E2"/>
    <mergeCell ref="A9:E9"/>
    <mergeCell ref="A3:A4"/>
    <mergeCell ref="A5:A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表2-1</vt:lpstr>
      <vt:lpstr>表2-2</vt:lpstr>
      <vt:lpstr>表2-3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garyran</dc:creator>
  <cp:lastModifiedBy>王利民</cp:lastModifiedBy>
  <dcterms:created xsi:type="dcterms:W3CDTF">2015-06-08T02:19:00Z</dcterms:created>
  <dcterms:modified xsi:type="dcterms:W3CDTF">2024-07-18T18:29:03Z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D2B08C3BF4FD971EF32CD763C69A3908</vt:lpwstr>
  </property>
  <property fmtid="{D5CDD505-2E9C-101B-9397-08002B2CF9AE}" pid="3" name="KSOProductBuildVer">
    <vt:lpwstr>2052-11.8.2.10912</vt:lpwstr>
  </property>
</Properties>
</file>