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2" sheetId="5" r:id="rId1"/>
    <sheet name="附件2-1" sheetId="3" r:id="rId2"/>
    <sheet name="附件2-2" sheetId="4" r:id="rId3"/>
  </sheets>
  <calcPr calcId="144525"/>
</workbook>
</file>

<file path=xl/sharedStrings.xml><?xml version="1.0" encoding="utf-8"?>
<sst xmlns="http://schemas.openxmlformats.org/spreadsheetml/2006/main" count="83" uniqueCount="71">
  <si>
    <t>附件2</t>
  </si>
  <si>
    <t>2024年中央财政医疗服务与保障能力提升（公立医院综合改革）
补助资金分项明细表</t>
  </si>
  <si>
    <t>单位：万元</t>
  </si>
  <si>
    <t>地区</t>
  </si>
  <si>
    <t>行政区划因素</t>
  </si>
  <si>
    <t>人口因素</t>
  </si>
  <si>
    <t>合计</t>
  </si>
  <si>
    <r>
      <rPr>
        <b/>
        <sz val="12"/>
        <color rgb="FF000000"/>
        <rFont val="宋体"/>
        <charset val="134"/>
        <scheme val="minor"/>
      </rPr>
      <t>202</t>
    </r>
    <r>
      <rPr>
        <b/>
        <sz val="12"/>
        <color rgb="FF000000"/>
        <rFont val="宋体"/>
        <charset val="134"/>
        <scheme val="minor"/>
      </rPr>
      <t>3年省</t>
    </r>
    <r>
      <rPr>
        <b/>
        <sz val="12"/>
        <color rgb="FF000000"/>
        <rFont val="宋体"/>
        <charset val="134"/>
        <scheme val="minor"/>
      </rPr>
      <t>带帽</t>
    </r>
  </si>
  <si>
    <t>分配</t>
  </si>
  <si>
    <r>
      <rPr>
        <b/>
        <sz val="12"/>
        <color rgb="FF000000"/>
        <rFont val="宋体"/>
        <charset val="134"/>
        <scheme val="minor"/>
      </rPr>
      <t>202</t>
    </r>
    <r>
      <rPr>
        <b/>
        <sz val="12"/>
        <color rgb="FF000000"/>
        <rFont val="宋体"/>
        <charset val="134"/>
        <scheme val="minor"/>
      </rPr>
      <t>4年</t>
    </r>
    <r>
      <rPr>
        <b/>
        <sz val="12"/>
        <color rgb="FF000000"/>
        <rFont val="宋体"/>
        <charset val="134"/>
        <scheme val="minor"/>
      </rPr>
      <t>下达金额</t>
    </r>
  </si>
  <si>
    <r>
      <rPr>
        <b/>
        <sz val="12"/>
        <color rgb="FF000000"/>
        <rFont val="宋体"/>
        <charset val="134"/>
        <scheme val="minor"/>
      </rPr>
      <t>202</t>
    </r>
    <r>
      <rPr>
        <b/>
        <sz val="12"/>
        <color rgb="FF000000"/>
        <rFont val="宋体"/>
        <charset val="134"/>
        <scheme val="minor"/>
      </rPr>
      <t>2年</t>
    </r>
    <r>
      <rPr>
        <b/>
        <sz val="12"/>
        <color rgb="FF000000"/>
        <rFont val="宋体"/>
        <charset val="134"/>
        <scheme val="minor"/>
      </rPr>
      <t>末常住人口（万人）</t>
    </r>
  </si>
  <si>
    <r>
      <rPr>
        <b/>
        <sz val="12"/>
        <color rgb="FF000000"/>
        <rFont val="宋体"/>
        <charset val="134"/>
        <scheme val="minor"/>
      </rPr>
      <t>202</t>
    </r>
    <r>
      <rPr>
        <b/>
        <sz val="12"/>
        <color rgb="FF000000"/>
        <rFont val="宋体"/>
        <charset val="134"/>
        <scheme val="minor"/>
      </rPr>
      <t>4年</t>
    </r>
    <r>
      <rPr>
        <b/>
        <sz val="12"/>
        <color rgb="FF000000"/>
        <rFont val="宋体"/>
        <charset val="134"/>
        <scheme val="minor"/>
      </rPr>
      <t>下达金额（万元）</t>
    </r>
    <r>
      <rPr>
        <b/>
        <sz val="12"/>
        <color rgb="FF000000"/>
        <rFont val="东文宋体"/>
        <charset val="134"/>
      </rPr>
      <t>②</t>
    </r>
  </si>
  <si>
    <r>
      <rPr>
        <b/>
        <sz val="12"/>
        <color rgb="FF000000"/>
        <rFont val="东文宋体"/>
        <charset val="134"/>
      </rPr>
      <t>③</t>
    </r>
    <r>
      <rPr>
        <b/>
        <sz val="12"/>
        <color rgb="FF000000"/>
        <rFont val="宋体"/>
        <charset val="134"/>
        <scheme val="minor"/>
      </rPr>
      <t>=</t>
    </r>
    <r>
      <rPr>
        <b/>
        <sz val="12"/>
        <color rgb="FF000000"/>
        <rFont val="东文宋体"/>
        <charset val="134"/>
      </rPr>
      <t>①</t>
    </r>
    <r>
      <rPr>
        <b/>
        <sz val="12"/>
        <color rgb="FF000000"/>
        <rFont val="宋体"/>
        <charset val="134"/>
        <scheme val="minor"/>
      </rPr>
      <t>+</t>
    </r>
    <r>
      <rPr>
        <b/>
        <sz val="12"/>
        <color rgb="FF000000"/>
        <rFont val="东文宋体"/>
        <charset val="134"/>
      </rPr>
      <t>②</t>
    </r>
  </si>
  <si>
    <t>下达标准（万元）</t>
  </si>
  <si>
    <t>比例</t>
  </si>
  <si>
    <r>
      <rPr>
        <b/>
        <sz val="12"/>
        <color rgb="FF000000"/>
        <rFont val="宋体"/>
        <charset val="134"/>
        <scheme val="minor"/>
      </rPr>
      <t>（万元）</t>
    </r>
    <r>
      <rPr>
        <b/>
        <sz val="12"/>
        <color rgb="FF000000"/>
        <rFont val="东文宋体"/>
        <charset val="134"/>
      </rPr>
      <t>①</t>
    </r>
  </si>
  <si>
    <t>市本级</t>
  </si>
  <si>
    <t>市中心医院</t>
  </si>
  <si>
    <t>市五邑中医院</t>
  </si>
  <si>
    <t>市人民医院</t>
  </si>
  <si>
    <t>市妇幼保健院</t>
  </si>
  <si>
    <t>市第三人民医院</t>
  </si>
  <si>
    <t>市皮肤医院</t>
  </si>
  <si>
    <t>市口腔医院</t>
  </si>
  <si>
    <t>市结核病防治所</t>
  </si>
  <si>
    <r>
      <rPr>
        <b/>
        <sz val="12"/>
        <color rgb="FF000000"/>
        <rFont val="宋体"/>
        <charset val="134"/>
        <scheme val="minor"/>
      </rPr>
      <t>各区</t>
    </r>
    <r>
      <rPr>
        <b/>
        <sz val="12"/>
        <color rgb="FF000000"/>
        <rFont val="宋体"/>
        <charset val="134"/>
        <scheme val="minor"/>
      </rPr>
      <t>小计</t>
    </r>
  </si>
  <si>
    <t>蓬江区</t>
  </si>
  <si>
    <t>江海区</t>
  </si>
  <si>
    <t>新会区</t>
  </si>
  <si>
    <t>附件2-1</t>
  </si>
  <si>
    <t>市本级部分分配表</t>
  </si>
  <si>
    <t>单位</t>
  </si>
  <si>
    <t>公立医院医疗服务收入占比（不含药品、耗材、检查、化验收入）（%）</t>
  </si>
  <si>
    <r>
      <rPr>
        <b/>
        <sz val="12"/>
        <color rgb="FF000000"/>
        <rFont val="宋体"/>
        <charset val="134"/>
        <scheme val="minor"/>
      </rPr>
      <t>≥32%得</t>
    </r>
    <r>
      <rPr>
        <b/>
        <sz val="12"/>
        <rFont val="宋体"/>
        <charset val="134"/>
        <scheme val="minor"/>
      </rPr>
      <t>20</t>
    </r>
    <r>
      <rPr>
        <b/>
        <sz val="12"/>
        <color rgb="FF000000"/>
        <rFont val="宋体"/>
        <charset val="134"/>
        <scheme val="minor"/>
      </rPr>
      <t>分，&lt;32%的按</t>
    </r>
    <r>
      <rPr>
        <b/>
        <sz val="12"/>
        <rFont val="宋体"/>
        <charset val="134"/>
        <scheme val="minor"/>
      </rPr>
      <t>20</t>
    </r>
    <r>
      <rPr>
        <b/>
        <sz val="12"/>
        <color rgb="FF000000"/>
        <rFont val="宋体"/>
        <charset val="134"/>
        <scheme val="minor"/>
      </rPr>
      <t>分*（本单位实际值/32%）得分</t>
    </r>
  </si>
  <si>
    <t>公立医院人员经费支出占业务支出（%）</t>
  </si>
  <si>
    <t>≥42%得20分，&lt;42%的按20分*（本单位实际值/42%）得分</t>
  </si>
  <si>
    <t>资产负债率（%）</t>
  </si>
  <si>
    <t>≥70%扣4分，2022年比2021年每升高1%扣1分，最高分20分</t>
  </si>
  <si>
    <t>百元医疗收入的医疗费用（不含药品）(元）</t>
  </si>
  <si>
    <t>2022年比2021年降低的得20分，每升高1元扣1分</t>
  </si>
  <si>
    <t>门诊次均费用增幅（%）</t>
  </si>
  <si>
    <t>二级以下公立医疗机构增长率≤9%、三级以下公立医疗机构增长率≤7%得20分，每升高3%扣1分</t>
  </si>
  <si>
    <t>总得分</t>
  </si>
  <si>
    <t>分值金额</t>
  </si>
  <si>
    <t>分配金额(万元）</t>
  </si>
  <si>
    <t>2021年</t>
  </si>
  <si>
    <t>2022年</t>
  </si>
  <si>
    <t>277.6/682.3</t>
  </si>
  <si>
    <t>备注：
1.公立医院医疗服务收入占比、公立医院人员经费支出占业务支出、门诊次均费用增幅的目标值和数据来源参照省医改考核方案。根据《中央对地方转移支付2023年度区域绩效目标表（公立医院综合改革）》，资产负债率、百元医疗收入的医疗费用（不含药品）要求逐年降低。
2.由于2022年财务年报尚未完成填报，表格中数据为2021年数值。</t>
  </si>
  <si>
    <t>附件2-2</t>
  </si>
  <si>
    <t>三区部分分项明细表</t>
  </si>
  <si>
    <r>
      <rPr>
        <b/>
        <sz val="12"/>
        <color rgb="FF000000"/>
        <rFont val="宋体"/>
        <charset val="134"/>
      </rPr>
      <t>地区</t>
    </r>
  </si>
  <si>
    <r>
      <rPr>
        <b/>
        <sz val="12"/>
        <color rgb="FF000000"/>
        <rFont val="宋体"/>
        <charset val="134"/>
      </rPr>
      <t>行政区划因素</t>
    </r>
  </si>
  <si>
    <r>
      <rPr>
        <b/>
        <sz val="12"/>
        <color rgb="FF000000"/>
        <rFont val="宋体"/>
        <charset val="134"/>
      </rPr>
      <t>人口因素</t>
    </r>
  </si>
  <si>
    <r>
      <rPr>
        <b/>
        <sz val="12"/>
        <color rgb="FF000000"/>
        <rFont val="宋体"/>
        <charset val="134"/>
      </rPr>
      <t>合计</t>
    </r>
    <r>
      <rPr>
        <b/>
        <sz val="12"/>
        <color rgb="FF000000"/>
        <rFont val="宋体"/>
        <charset val="134"/>
      </rPr>
      <t>（万元）</t>
    </r>
  </si>
  <si>
    <r>
      <rPr>
        <b/>
        <sz val="12"/>
        <color rgb="FF000000"/>
        <rFont val="东文宋体"/>
        <charset val="134"/>
      </rPr>
      <t>③</t>
    </r>
    <r>
      <rPr>
        <b/>
        <sz val="12"/>
        <color rgb="FF000000"/>
        <rFont val="宋体"/>
        <charset val="134"/>
      </rPr>
      <t>=</t>
    </r>
    <r>
      <rPr>
        <b/>
        <sz val="12"/>
        <color rgb="FF000000"/>
        <rFont val="东文宋体"/>
        <charset val="134"/>
      </rPr>
      <t>①</t>
    </r>
    <r>
      <rPr>
        <b/>
        <sz val="12"/>
        <color rgb="FF000000"/>
        <rFont val="宋体"/>
        <charset val="134"/>
      </rPr>
      <t>+</t>
    </r>
    <r>
      <rPr>
        <b/>
        <sz val="12"/>
        <color rgb="FF000000"/>
        <rFont val="东文宋体"/>
        <charset val="134"/>
      </rPr>
      <t>②</t>
    </r>
  </si>
  <si>
    <r>
      <rPr>
        <b/>
        <sz val="12"/>
        <color rgb="FF000000"/>
        <rFont val="宋体"/>
        <charset val="134"/>
      </rPr>
      <t>2023年省带帽</t>
    </r>
  </si>
  <si>
    <r>
      <rPr>
        <b/>
        <sz val="12"/>
        <color rgb="FF000000"/>
        <rFont val="宋体"/>
        <charset val="134"/>
      </rPr>
      <t>分配</t>
    </r>
  </si>
  <si>
    <r>
      <rPr>
        <b/>
        <sz val="12"/>
        <color rgb="FF000000"/>
        <rFont val="宋体"/>
        <charset val="134"/>
      </rPr>
      <t>2024年下达金额</t>
    </r>
  </si>
  <si>
    <r>
      <rPr>
        <b/>
        <sz val="12"/>
        <color rgb="FF000000"/>
        <rFont val="宋体"/>
        <charset val="134"/>
      </rPr>
      <t>2022年末常住人口（万人）</t>
    </r>
  </si>
  <si>
    <t>人口因素系数</t>
  </si>
  <si>
    <r>
      <rPr>
        <b/>
        <sz val="12"/>
        <color rgb="FF000000"/>
        <rFont val="宋体"/>
        <charset val="134"/>
      </rPr>
      <t>2024年下达金额（万元）</t>
    </r>
    <r>
      <rPr>
        <b/>
        <sz val="12"/>
        <color rgb="FF000000"/>
        <rFont val="东文宋体"/>
        <charset val="134"/>
      </rPr>
      <t>②</t>
    </r>
  </si>
  <si>
    <r>
      <rPr>
        <b/>
        <sz val="12"/>
        <color rgb="FF000000"/>
        <rFont val="宋体"/>
        <charset val="134"/>
      </rPr>
      <t>下达标准（万元）</t>
    </r>
  </si>
  <si>
    <r>
      <rPr>
        <b/>
        <sz val="12"/>
        <color rgb="FF000000"/>
        <rFont val="宋体"/>
        <charset val="134"/>
      </rPr>
      <t>比例</t>
    </r>
  </si>
  <si>
    <r>
      <rPr>
        <b/>
        <sz val="12"/>
        <color rgb="FF000000"/>
        <rFont val="宋体"/>
        <charset val="134"/>
      </rPr>
      <t>（万元）</t>
    </r>
    <r>
      <rPr>
        <b/>
        <sz val="12"/>
        <color rgb="FF000000"/>
        <rFont val="东文宋体"/>
        <charset val="134"/>
      </rPr>
      <t>①</t>
    </r>
  </si>
  <si>
    <r>
      <rPr>
        <b/>
        <sz val="12"/>
        <color rgb="FF000000"/>
        <rFont val="宋体"/>
        <charset val="134"/>
      </rPr>
      <t>市本级</t>
    </r>
  </si>
  <si>
    <r>
      <rPr>
        <sz val="12"/>
        <color rgb="FF000000"/>
        <rFont val="宋体"/>
        <charset val="134"/>
      </rPr>
      <t>蓬江区</t>
    </r>
  </si>
  <si>
    <r>
      <rPr>
        <sz val="12"/>
        <color rgb="FF000000"/>
        <rFont val="宋体"/>
        <charset val="134"/>
      </rPr>
      <t>江海区</t>
    </r>
  </si>
  <si>
    <r>
      <rPr>
        <sz val="12"/>
        <color rgb="FF000000"/>
        <rFont val="宋体"/>
        <charset val="134"/>
      </rPr>
      <t>新会区</t>
    </r>
  </si>
  <si>
    <r>
      <rPr>
        <b/>
        <sz val="12"/>
        <color rgb="FF000000"/>
        <rFont val="宋体"/>
        <charset val="134"/>
      </rPr>
      <t>各区小计</t>
    </r>
  </si>
  <si>
    <r>
      <rPr>
        <b/>
        <sz val="12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</si>
</sst>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7">
    <numFmt numFmtId="176" formatCode="0.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东文宋体"/>
      <charset val="134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黑体"/>
      <charset val="134"/>
    </font>
    <font>
      <sz val="22"/>
      <color theme="1"/>
      <name val="宋体"/>
      <charset val="134"/>
      <scheme val="minor"/>
    </font>
    <font>
      <sz val="10.5"/>
      <color theme="1"/>
      <name val="Calibri"/>
      <charset val="134"/>
    </font>
    <font>
      <b/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1" fillId="30" borderId="7" applyNumberFormat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30" fillId="29" borderId="9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7" fontId="0" fillId="0" borderId="0" xfId="0" applyNumberFormat="1" applyFill="1">
      <alignment vertical="center"/>
    </xf>
    <xf numFmtId="177" fontId="0" fillId="0" borderId="0" xfId="0" applyNumberForma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topLeftCell="A2" workbookViewId="0">
      <selection activeCell="D7" sqref="D7"/>
    </sheetView>
  </sheetViews>
  <sheetFormatPr defaultColWidth="9" defaultRowHeight="13.5" outlineLevelCol="6"/>
  <cols>
    <col min="1" max="1" width="16.75" customWidth="1"/>
    <col min="2" max="2" width="18.5" customWidth="1"/>
    <col min="3" max="3" width="12.375" customWidth="1"/>
    <col min="4" max="4" width="17" customWidth="1"/>
    <col min="5" max="5" width="19" customWidth="1"/>
    <col min="6" max="6" width="17.375" customWidth="1"/>
    <col min="7" max="7" width="14.375" customWidth="1"/>
  </cols>
  <sheetData>
    <row r="1" ht="15.75" spans="1:1">
      <c r="A1" s="29" t="s">
        <v>0</v>
      </c>
    </row>
    <row r="2" ht="63" customHeight="1" spans="1:7">
      <c r="A2" s="30" t="s">
        <v>1</v>
      </c>
      <c r="B2" s="30"/>
      <c r="C2" s="30"/>
      <c r="D2" s="30"/>
      <c r="E2" s="30"/>
      <c r="F2" s="30"/>
      <c r="G2" s="30"/>
    </row>
    <row r="3" ht="15.75" spans="7:7">
      <c r="G3" s="36" t="s">
        <v>2</v>
      </c>
    </row>
    <row r="4" ht="22" customHeight="1" spans="1:7">
      <c r="A4" s="31" t="s">
        <v>3</v>
      </c>
      <c r="B4" s="31" t="s">
        <v>4</v>
      </c>
      <c r="C4" s="31"/>
      <c r="D4" s="31"/>
      <c r="E4" s="31" t="s">
        <v>5</v>
      </c>
      <c r="F4" s="31"/>
      <c r="G4" s="31" t="s">
        <v>6</v>
      </c>
    </row>
    <row r="5" ht="28" customHeight="1" spans="1:7">
      <c r="A5" s="31"/>
      <c r="B5" s="13" t="s">
        <v>7</v>
      </c>
      <c r="C5" s="31" t="s">
        <v>8</v>
      </c>
      <c r="D5" s="31" t="s">
        <v>9</v>
      </c>
      <c r="E5" s="13" t="s">
        <v>10</v>
      </c>
      <c r="F5" s="37" t="s">
        <v>11</v>
      </c>
      <c r="G5" s="7" t="s">
        <v>12</v>
      </c>
    </row>
    <row r="6" ht="22" customHeight="1" spans="1:7">
      <c r="A6" s="31"/>
      <c r="B6" s="13" t="s">
        <v>13</v>
      </c>
      <c r="C6" s="31" t="s">
        <v>14</v>
      </c>
      <c r="D6" s="31" t="s">
        <v>15</v>
      </c>
      <c r="E6" s="13"/>
      <c r="F6" s="37"/>
      <c r="G6" s="38"/>
    </row>
    <row r="7" ht="24" customHeight="1" spans="1:7">
      <c r="A7" s="31" t="s">
        <v>16</v>
      </c>
      <c r="B7" s="31">
        <v>400</v>
      </c>
      <c r="C7" s="32">
        <v>0.694</v>
      </c>
      <c r="D7" s="31">
        <v>277.6</v>
      </c>
      <c r="E7" s="31"/>
      <c r="F7" s="31"/>
      <c r="G7" s="31">
        <v>277.6</v>
      </c>
    </row>
    <row r="8" ht="24" customHeight="1" spans="1:7">
      <c r="A8" s="33" t="s">
        <v>17</v>
      </c>
      <c r="B8" s="34"/>
      <c r="C8" s="34"/>
      <c r="D8" s="33">
        <v>35.45</v>
      </c>
      <c r="E8" s="34"/>
      <c r="F8" s="34"/>
      <c r="G8" s="33">
        <v>35.45</v>
      </c>
    </row>
    <row r="9" ht="24" customHeight="1" spans="1:7">
      <c r="A9" s="33" t="s">
        <v>18</v>
      </c>
      <c r="B9" s="34"/>
      <c r="C9" s="34"/>
      <c r="D9" s="33">
        <v>37.06</v>
      </c>
      <c r="E9" s="34"/>
      <c r="F9" s="34"/>
      <c r="G9" s="33">
        <v>37.06</v>
      </c>
    </row>
    <row r="10" ht="24" customHeight="1" spans="1:7">
      <c r="A10" s="33" t="s">
        <v>19</v>
      </c>
      <c r="B10" s="34"/>
      <c r="C10" s="34"/>
      <c r="D10" s="33">
        <v>31.29</v>
      </c>
      <c r="E10" s="34"/>
      <c r="F10" s="34"/>
      <c r="G10" s="33">
        <v>31.29</v>
      </c>
    </row>
    <row r="11" ht="24" customHeight="1" spans="1:7">
      <c r="A11" s="33" t="s">
        <v>20</v>
      </c>
      <c r="B11" s="34"/>
      <c r="C11" s="34"/>
      <c r="D11" s="33">
        <v>36.68</v>
      </c>
      <c r="E11" s="34"/>
      <c r="F11" s="34"/>
      <c r="G11" s="33">
        <v>36.68</v>
      </c>
    </row>
    <row r="12" ht="24" customHeight="1" spans="1:7">
      <c r="A12" s="33" t="s">
        <v>21</v>
      </c>
      <c r="B12" s="34"/>
      <c r="C12" s="34"/>
      <c r="D12" s="33">
        <v>34</v>
      </c>
      <c r="E12" s="34"/>
      <c r="F12" s="34"/>
      <c r="G12" s="33">
        <v>34</v>
      </c>
    </row>
    <row r="13" ht="24" customHeight="1" spans="1:7">
      <c r="A13" s="33" t="s">
        <v>22</v>
      </c>
      <c r="B13" s="34"/>
      <c r="C13" s="34"/>
      <c r="D13" s="33">
        <v>30.92</v>
      </c>
      <c r="E13" s="34"/>
      <c r="F13" s="34"/>
      <c r="G13" s="33">
        <v>30.92</v>
      </c>
    </row>
    <row r="14" ht="24" customHeight="1" spans="1:7">
      <c r="A14" s="33" t="s">
        <v>23</v>
      </c>
      <c r="B14" s="34"/>
      <c r="C14" s="34"/>
      <c r="D14" s="33">
        <v>39.01</v>
      </c>
      <c r="E14" s="34"/>
      <c r="F14" s="34"/>
      <c r="G14" s="33">
        <v>39.01</v>
      </c>
    </row>
    <row r="15" ht="24" customHeight="1" spans="1:7">
      <c r="A15" s="33" t="s">
        <v>24</v>
      </c>
      <c r="B15" s="31"/>
      <c r="C15" s="31"/>
      <c r="D15" s="33">
        <v>33.19</v>
      </c>
      <c r="E15" s="31"/>
      <c r="F15" s="31"/>
      <c r="G15" s="33">
        <v>33.19</v>
      </c>
    </row>
    <row r="16" ht="24" customHeight="1" spans="1:7">
      <c r="A16" s="31" t="s">
        <v>25</v>
      </c>
      <c r="B16" s="31">
        <v>120</v>
      </c>
      <c r="C16" s="32">
        <v>0.694</v>
      </c>
      <c r="D16" s="31">
        <v>83.28</v>
      </c>
      <c r="E16" s="31"/>
      <c r="F16" s="31">
        <v>223.12</v>
      </c>
      <c r="G16" s="31">
        <v>306.4</v>
      </c>
    </row>
    <row r="17" ht="24" customHeight="1" spans="1:7">
      <c r="A17" s="35" t="s">
        <v>26</v>
      </c>
      <c r="B17" s="35">
        <v>40</v>
      </c>
      <c r="C17" s="32">
        <v>0.694</v>
      </c>
      <c r="D17" s="35">
        <v>27.76</v>
      </c>
      <c r="E17" s="35">
        <v>86.83</v>
      </c>
      <c r="F17" s="35">
        <v>89.82</v>
      </c>
      <c r="G17" s="35">
        <v>117.58</v>
      </c>
    </row>
    <row r="18" ht="24" customHeight="1" spans="1:7">
      <c r="A18" s="35" t="s">
        <v>27</v>
      </c>
      <c r="B18" s="35">
        <v>40</v>
      </c>
      <c r="C18" s="32">
        <v>0.694</v>
      </c>
      <c r="D18" s="35">
        <v>27.76</v>
      </c>
      <c r="E18" s="35">
        <v>37.74</v>
      </c>
      <c r="F18" s="35">
        <v>39.04</v>
      </c>
      <c r="G18" s="35">
        <v>66.8</v>
      </c>
    </row>
    <row r="19" ht="24" customHeight="1" spans="1:7">
      <c r="A19" s="35" t="s">
        <v>28</v>
      </c>
      <c r="B19" s="35">
        <v>40</v>
      </c>
      <c r="C19" s="32">
        <v>0.694</v>
      </c>
      <c r="D19" s="35">
        <v>27.76</v>
      </c>
      <c r="E19" s="35">
        <v>91.12</v>
      </c>
      <c r="F19" s="35">
        <v>94.26</v>
      </c>
      <c r="G19" s="35">
        <v>122.02</v>
      </c>
    </row>
    <row r="20" ht="24" customHeight="1" spans="1:7">
      <c r="A20" s="31" t="s">
        <v>6</v>
      </c>
      <c r="B20" s="31"/>
      <c r="C20" s="31"/>
      <c r="D20" s="31">
        <v>360.88</v>
      </c>
      <c r="E20" s="31"/>
      <c r="F20" s="31">
        <v>223.12</v>
      </c>
      <c r="G20" s="31">
        <v>584</v>
      </c>
    </row>
  </sheetData>
  <mergeCells count="6">
    <mergeCell ref="A2:G2"/>
    <mergeCell ref="B4:D4"/>
    <mergeCell ref="E4:F4"/>
    <mergeCell ref="A4:A6"/>
    <mergeCell ref="E5:E6"/>
    <mergeCell ref="F5:F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5"/>
  <sheetViews>
    <sheetView zoomScale="115" zoomScaleNormal="115" workbookViewId="0">
      <selection activeCell="O7" sqref="O7:O14"/>
    </sheetView>
  </sheetViews>
  <sheetFormatPr defaultColWidth="9" defaultRowHeight="13.5"/>
  <cols>
    <col min="1" max="1" width="20.325" customWidth="1"/>
    <col min="2" max="2" width="11.625" customWidth="1"/>
    <col min="3" max="3" width="11.25" customWidth="1"/>
    <col min="4" max="4" width="11.125" customWidth="1"/>
    <col min="5" max="5" width="13.125" customWidth="1"/>
    <col min="6" max="6" width="10.125" customWidth="1"/>
    <col min="7" max="7" width="10.75" customWidth="1"/>
    <col min="8" max="8" width="11.125" customWidth="1"/>
    <col min="9" max="9" width="11.5" customWidth="1"/>
    <col min="10" max="10" width="10.75" customWidth="1"/>
    <col min="11" max="11" width="9.5" customWidth="1"/>
    <col min="12" max="12" width="9.125"/>
    <col min="13" max="13" width="14.125" customWidth="1"/>
    <col min="14" max="14" width="6.875" customWidth="1"/>
    <col min="15" max="15" width="7.70833333333333" customWidth="1"/>
    <col min="16" max="16" width="11.4" customWidth="1"/>
    <col min="17" max="17" width="11.4083333333333" hidden="1" customWidth="1"/>
    <col min="18" max="19" width="12.625" hidden="1" customWidth="1"/>
  </cols>
  <sheetData>
    <row r="1" customHeight="1" spans="1:1">
      <c r="A1" t="s">
        <v>29</v>
      </c>
    </row>
    <row r="2" ht="23" customHeight="1" spans="1:16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31.5" spans="1:16">
      <c r="A3" s="11" t="s">
        <v>31</v>
      </c>
      <c r="B3" s="12" t="s">
        <v>32</v>
      </c>
      <c r="C3" s="13" t="s">
        <v>33</v>
      </c>
      <c r="D3" s="12" t="s">
        <v>34</v>
      </c>
      <c r="E3" s="13" t="s">
        <v>35</v>
      </c>
      <c r="F3" s="12" t="s">
        <v>36</v>
      </c>
      <c r="G3" s="12"/>
      <c r="H3" s="13" t="s">
        <v>37</v>
      </c>
      <c r="I3" s="12" t="s">
        <v>38</v>
      </c>
      <c r="J3" s="12"/>
      <c r="K3" s="13" t="s">
        <v>39</v>
      </c>
      <c r="L3" s="12" t="s">
        <v>40</v>
      </c>
      <c r="M3" s="13" t="s">
        <v>41</v>
      </c>
      <c r="N3" s="13" t="s">
        <v>42</v>
      </c>
      <c r="O3" s="13" t="s">
        <v>43</v>
      </c>
      <c r="P3" s="13" t="s">
        <v>44</v>
      </c>
    </row>
    <row r="4" ht="39" customHeight="1" spans="1:16">
      <c r="A4" s="11"/>
      <c r="B4" s="12"/>
      <c r="C4" s="13"/>
      <c r="D4" s="12"/>
      <c r="E4" s="13"/>
      <c r="F4" s="12"/>
      <c r="G4" s="12"/>
      <c r="H4" s="13"/>
      <c r="I4" s="12"/>
      <c r="J4" s="12"/>
      <c r="K4" s="13"/>
      <c r="L4" s="12"/>
      <c r="M4" s="13"/>
      <c r="N4" s="13">
        <v>100</v>
      </c>
      <c r="O4" s="13"/>
      <c r="P4" s="13"/>
    </row>
    <row r="5" ht="39" customHeight="1" spans="1:16">
      <c r="A5" s="11"/>
      <c r="B5" s="12"/>
      <c r="C5" s="13"/>
      <c r="D5" s="12"/>
      <c r="E5" s="13"/>
      <c r="F5" s="12"/>
      <c r="G5" s="12"/>
      <c r="H5" s="13"/>
      <c r="I5" s="12"/>
      <c r="J5" s="12"/>
      <c r="K5" s="13"/>
      <c r="L5" s="12"/>
      <c r="M5" s="13"/>
      <c r="N5" s="13"/>
      <c r="O5" s="13"/>
      <c r="P5" s="13"/>
    </row>
    <row r="6" ht="26" customHeight="1" spans="1:16">
      <c r="A6" s="11"/>
      <c r="B6" s="12"/>
      <c r="C6" s="13"/>
      <c r="D6" s="12"/>
      <c r="E6" s="13"/>
      <c r="F6" s="13" t="s">
        <v>45</v>
      </c>
      <c r="G6" s="13" t="s">
        <v>46</v>
      </c>
      <c r="H6" s="13"/>
      <c r="I6" s="13" t="s">
        <v>45</v>
      </c>
      <c r="J6" s="13" t="s">
        <v>46</v>
      </c>
      <c r="K6" s="13"/>
      <c r="L6" s="12"/>
      <c r="M6" s="13"/>
      <c r="N6" s="13"/>
      <c r="O6" s="13"/>
      <c r="P6" s="13"/>
    </row>
    <row r="7" s="10" customFormat="1" ht="24" customHeight="1" spans="1:19">
      <c r="A7" s="14" t="s">
        <v>17</v>
      </c>
      <c r="B7" s="15">
        <v>25.95</v>
      </c>
      <c r="C7" s="15">
        <v>16.22</v>
      </c>
      <c r="D7" s="15">
        <v>35.45</v>
      </c>
      <c r="E7" s="15">
        <v>16.88</v>
      </c>
      <c r="F7" s="15">
        <v>34.69</v>
      </c>
      <c r="G7" s="15">
        <v>29.82</v>
      </c>
      <c r="H7" s="15">
        <v>20</v>
      </c>
      <c r="I7" s="15">
        <v>97.91</v>
      </c>
      <c r="J7" s="15">
        <v>103.94</v>
      </c>
      <c r="K7" s="15">
        <v>14.03</v>
      </c>
      <c r="L7" s="15">
        <v>3.97</v>
      </c>
      <c r="M7" s="15">
        <v>20</v>
      </c>
      <c r="N7" s="14">
        <f>C7+E7+H7+K7+M7</f>
        <v>87.13</v>
      </c>
      <c r="O7" s="14" t="s">
        <v>47</v>
      </c>
      <c r="P7" s="23">
        <v>35.4496379891543</v>
      </c>
      <c r="Q7" s="10">
        <v>87.13</v>
      </c>
      <c r="R7" s="10">
        <v>0.4068592</v>
      </c>
      <c r="S7" s="27">
        <f>Q7*R7</f>
        <v>35.449642096</v>
      </c>
    </row>
    <row r="8" s="10" customFormat="1" ht="24" customHeight="1" spans="1:19">
      <c r="A8" s="14" t="s">
        <v>18</v>
      </c>
      <c r="B8" s="15">
        <v>28.89</v>
      </c>
      <c r="C8" s="15">
        <v>18.06</v>
      </c>
      <c r="D8" s="15">
        <v>38.61</v>
      </c>
      <c r="E8" s="15">
        <v>18.39</v>
      </c>
      <c r="F8" s="15">
        <v>89.1</v>
      </c>
      <c r="G8" s="15">
        <v>90.47</v>
      </c>
      <c r="H8" s="15">
        <v>14.63</v>
      </c>
      <c r="I8" s="15">
        <v>109.98</v>
      </c>
      <c r="J8" s="15">
        <v>109.41</v>
      </c>
      <c r="K8" s="15">
        <v>20</v>
      </c>
      <c r="L8" s="15">
        <v>-27.24</v>
      </c>
      <c r="M8" s="15">
        <v>20</v>
      </c>
      <c r="N8" s="14">
        <f t="shared" ref="N8:N14" si="0">C8+E8+H8+K8+M8</f>
        <v>91.08</v>
      </c>
      <c r="O8" s="14"/>
      <c r="P8" s="23">
        <v>37.0567316429723</v>
      </c>
      <c r="Q8" s="10">
        <v>91.08</v>
      </c>
      <c r="R8" s="10">
        <v>0.4068592</v>
      </c>
      <c r="S8" s="27">
        <f t="shared" ref="S8:S14" si="1">Q8*R8</f>
        <v>37.056735936</v>
      </c>
    </row>
    <row r="9" s="10" customFormat="1" ht="24" customHeight="1" spans="1:19">
      <c r="A9" s="14" t="s">
        <v>19</v>
      </c>
      <c r="B9" s="15">
        <v>28.46</v>
      </c>
      <c r="C9" s="15">
        <v>17.79</v>
      </c>
      <c r="D9" s="15">
        <v>40.01</v>
      </c>
      <c r="E9" s="15">
        <v>19.05</v>
      </c>
      <c r="F9" s="15">
        <v>71.21</v>
      </c>
      <c r="G9" s="15">
        <v>77.8</v>
      </c>
      <c r="H9" s="15">
        <v>9.41</v>
      </c>
      <c r="I9" s="15">
        <v>103.43</v>
      </c>
      <c r="J9" s="15">
        <v>112.76</v>
      </c>
      <c r="K9" s="15">
        <v>10.67</v>
      </c>
      <c r="L9" s="15">
        <v>-41.75</v>
      </c>
      <c r="M9" s="15">
        <v>20</v>
      </c>
      <c r="N9" s="14">
        <f t="shared" si="0"/>
        <v>76.92</v>
      </c>
      <c r="O9" s="14"/>
      <c r="P9" s="24">
        <v>31.2956060383995</v>
      </c>
      <c r="Q9" s="10">
        <v>76.92</v>
      </c>
      <c r="R9" s="10">
        <v>0.4068592</v>
      </c>
      <c r="S9" s="27">
        <f t="shared" si="1"/>
        <v>31.295609664</v>
      </c>
    </row>
    <row r="10" s="10" customFormat="1" ht="24" customHeight="1" spans="1:19">
      <c r="A10" s="14" t="s">
        <v>20</v>
      </c>
      <c r="B10" s="15">
        <v>37.58</v>
      </c>
      <c r="C10" s="15">
        <v>20</v>
      </c>
      <c r="D10" s="15">
        <v>50.51</v>
      </c>
      <c r="E10" s="15">
        <v>20</v>
      </c>
      <c r="F10" s="15">
        <v>27.85</v>
      </c>
      <c r="G10" s="15">
        <v>37.7</v>
      </c>
      <c r="H10" s="15">
        <v>10.15</v>
      </c>
      <c r="I10" s="15">
        <v>107.68</v>
      </c>
      <c r="J10" s="15">
        <v>107.36</v>
      </c>
      <c r="K10" s="15">
        <v>20</v>
      </c>
      <c r="L10" s="15">
        <v>-34.87</v>
      </c>
      <c r="M10" s="15">
        <v>20</v>
      </c>
      <c r="N10" s="14">
        <f t="shared" si="0"/>
        <v>90.15</v>
      </c>
      <c r="O10" s="14"/>
      <c r="P10" s="23">
        <v>36.6783526308076</v>
      </c>
      <c r="Q10" s="10">
        <v>90.15</v>
      </c>
      <c r="R10" s="10">
        <v>0.4068592</v>
      </c>
      <c r="S10" s="27">
        <f t="shared" si="1"/>
        <v>36.67835688</v>
      </c>
    </row>
    <row r="11" s="10" customFormat="1" ht="30" customHeight="1" spans="1:19">
      <c r="A11" s="14" t="s">
        <v>21</v>
      </c>
      <c r="B11" s="15">
        <v>67.27</v>
      </c>
      <c r="C11" s="15">
        <v>20</v>
      </c>
      <c r="D11" s="15">
        <v>51.82</v>
      </c>
      <c r="E11" s="15">
        <v>20</v>
      </c>
      <c r="F11" s="15">
        <v>36.42</v>
      </c>
      <c r="G11" s="15">
        <v>29.97</v>
      </c>
      <c r="H11" s="15">
        <v>20</v>
      </c>
      <c r="I11" s="15">
        <v>111.78</v>
      </c>
      <c r="J11" s="15">
        <v>128.21</v>
      </c>
      <c r="K11" s="15">
        <v>3.57</v>
      </c>
      <c r="L11" s="15">
        <v>-17.52</v>
      </c>
      <c r="M11" s="15">
        <v>20</v>
      </c>
      <c r="N11" s="14">
        <f t="shared" si="0"/>
        <v>83.57</v>
      </c>
      <c r="O11" s="14"/>
      <c r="P11" s="25">
        <v>34</v>
      </c>
      <c r="Q11" s="10">
        <v>83.57</v>
      </c>
      <c r="R11" s="10">
        <v>0.4068592</v>
      </c>
      <c r="S11" s="27">
        <f t="shared" si="1"/>
        <v>34.001223344</v>
      </c>
    </row>
    <row r="12" s="10" customFormat="1" ht="24" customHeight="1" spans="1:19">
      <c r="A12" s="14" t="s">
        <v>22</v>
      </c>
      <c r="B12" s="15">
        <v>48.32</v>
      </c>
      <c r="C12" s="15">
        <v>20</v>
      </c>
      <c r="D12" s="15">
        <v>51.05</v>
      </c>
      <c r="E12" s="15">
        <v>20</v>
      </c>
      <c r="F12" s="15">
        <v>77.69</v>
      </c>
      <c r="G12" s="15">
        <v>75.31</v>
      </c>
      <c r="H12" s="15">
        <v>16</v>
      </c>
      <c r="I12" s="15">
        <v>153.74</v>
      </c>
      <c r="J12" s="15">
        <v>130.58</v>
      </c>
      <c r="K12" s="15">
        <v>20</v>
      </c>
      <c r="L12" s="15">
        <v>57.09</v>
      </c>
      <c r="M12" s="15">
        <v>0</v>
      </c>
      <c r="N12" s="14">
        <f t="shared" si="0"/>
        <v>76</v>
      </c>
      <c r="O12" s="14"/>
      <c r="P12" s="23">
        <v>30.9212956177634</v>
      </c>
      <c r="Q12" s="10">
        <v>76</v>
      </c>
      <c r="R12" s="10">
        <v>0.4068592</v>
      </c>
      <c r="S12" s="27">
        <f t="shared" si="1"/>
        <v>30.9212992</v>
      </c>
    </row>
    <row r="13" s="10" customFormat="1" ht="24" customHeight="1" spans="1:19">
      <c r="A13" s="14" t="s">
        <v>23</v>
      </c>
      <c r="B13" s="15">
        <v>75.16</v>
      </c>
      <c r="C13" s="15">
        <v>20</v>
      </c>
      <c r="D13" s="16">
        <v>66.6</v>
      </c>
      <c r="E13" s="15">
        <v>20</v>
      </c>
      <c r="F13" s="15">
        <v>2</v>
      </c>
      <c r="G13" s="22">
        <v>2.87</v>
      </c>
      <c r="H13" s="15">
        <v>19.13</v>
      </c>
      <c r="I13" s="15">
        <v>78.03</v>
      </c>
      <c r="J13" s="15">
        <v>81.28</v>
      </c>
      <c r="K13" s="15">
        <v>16.75</v>
      </c>
      <c r="L13" s="15">
        <v>0.33</v>
      </c>
      <c r="M13" s="15">
        <v>20</v>
      </c>
      <c r="N13" s="14">
        <f t="shared" si="0"/>
        <v>95.88</v>
      </c>
      <c r="O13" s="14"/>
      <c r="P13" s="23">
        <v>39.0096555767258</v>
      </c>
      <c r="Q13" s="10">
        <v>95.88</v>
      </c>
      <c r="R13" s="10">
        <v>0.4068592</v>
      </c>
      <c r="S13" s="27">
        <f t="shared" si="1"/>
        <v>39.009660096</v>
      </c>
    </row>
    <row r="14" ht="24" customHeight="1" spans="1:19">
      <c r="A14" s="17" t="s">
        <v>24</v>
      </c>
      <c r="B14" s="18">
        <v>31.62</v>
      </c>
      <c r="C14" s="18">
        <v>19.76</v>
      </c>
      <c r="D14" s="18">
        <v>45.11</v>
      </c>
      <c r="E14" s="18">
        <v>20</v>
      </c>
      <c r="F14" s="18">
        <v>101.36</v>
      </c>
      <c r="G14" s="18">
        <v>107.56</v>
      </c>
      <c r="H14" s="18">
        <v>9.8</v>
      </c>
      <c r="I14" s="18">
        <v>136.96</v>
      </c>
      <c r="J14" s="18">
        <v>133.69</v>
      </c>
      <c r="K14" s="18">
        <v>20</v>
      </c>
      <c r="L14" s="18">
        <v>17.03</v>
      </c>
      <c r="M14" s="18">
        <v>11.97</v>
      </c>
      <c r="N14" s="17">
        <f t="shared" si="0"/>
        <v>81.53</v>
      </c>
      <c r="O14" s="17"/>
      <c r="P14" s="23">
        <v>33.19</v>
      </c>
      <c r="Q14" s="28">
        <v>81.53</v>
      </c>
      <c r="R14" s="10">
        <v>0.4068592</v>
      </c>
      <c r="S14" s="27">
        <f t="shared" si="1"/>
        <v>33.171230576</v>
      </c>
    </row>
    <row r="15" ht="24" customHeight="1" spans="1:19">
      <c r="A15" s="19" t="s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>SUM(N7:N14)</f>
        <v>682.26</v>
      </c>
      <c r="O15" s="17"/>
      <c r="P15" s="26">
        <v>277.6</v>
      </c>
      <c r="S15" s="28">
        <f>SUM(S7:S14)</f>
        <v>277.583757792</v>
      </c>
    </row>
    <row r="16" hidden="1"/>
    <row r="17" ht="6" customHeight="1" spans="1:16">
      <c r="A17" s="20" t="s">
        <v>48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ht="6" customHeight="1" spans="1:16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ht="6" customHeight="1" spans="1:16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ht="7" customHeight="1" spans="1:1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ht="7" customHeight="1" spans="1:16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ht="7" customHeight="1" spans="1:16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ht="7" customHeight="1" spans="1:1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ht="7" customHeight="1" spans="1:16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ht="7" customHeight="1" spans="1:16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</sheetData>
  <mergeCells count="17">
    <mergeCell ref="A2:P2"/>
    <mergeCell ref="A3:A6"/>
    <mergeCell ref="B3:B6"/>
    <mergeCell ref="C3:C6"/>
    <mergeCell ref="D3:D6"/>
    <mergeCell ref="E3:E6"/>
    <mergeCell ref="H3:H6"/>
    <mergeCell ref="K3:K6"/>
    <mergeCell ref="L3:L6"/>
    <mergeCell ref="M3:M6"/>
    <mergeCell ref="N4:N6"/>
    <mergeCell ref="O3:O6"/>
    <mergeCell ref="O7:O14"/>
    <mergeCell ref="P3:P6"/>
    <mergeCell ref="F3:G5"/>
    <mergeCell ref="I3:J5"/>
    <mergeCell ref="A17:P25"/>
  </mergeCells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" sqref="A1"/>
    </sheetView>
  </sheetViews>
  <sheetFormatPr defaultColWidth="9" defaultRowHeight="13.5"/>
  <cols>
    <col min="1" max="1" width="12.5" customWidth="1"/>
    <col min="2" max="2" width="18.5" customWidth="1"/>
    <col min="3" max="3" width="9.625" customWidth="1"/>
    <col min="4" max="4" width="17" customWidth="1"/>
    <col min="5" max="5" width="19" customWidth="1"/>
    <col min="6" max="6" width="14.625" customWidth="1"/>
    <col min="7" max="7" width="17.375" customWidth="1"/>
    <col min="8" max="8" width="14.375" customWidth="1"/>
  </cols>
  <sheetData>
    <row r="1" customFormat="1" ht="15" customHeight="1" spans="1:1">
      <c r="A1" t="s">
        <v>49</v>
      </c>
    </row>
    <row r="2" ht="24" customHeight="1" spans="1:16">
      <c r="A2" s="1" t="s">
        <v>50</v>
      </c>
      <c r="B2" s="1"/>
      <c r="C2" s="1"/>
      <c r="D2" s="1"/>
      <c r="E2" s="1"/>
      <c r="F2" s="1"/>
      <c r="G2" s="1"/>
      <c r="H2" s="1"/>
      <c r="I2" s="9"/>
      <c r="J2" s="9"/>
      <c r="K2" s="9"/>
      <c r="L2" s="9"/>
      <c r="M2" s="9"/>
      <c r="N2" s="9"/>
      <c r="O2" s="9"/>
      <c r="P2" s="9"/>
    </row>
    <row r="3" ht="18.75" customHeight="1" spans="1:8">
      <c r="A3" s="2" t="s">
        <v>51</v>
      </c>
      <c r="B3" s="2" t="s">
        <v>52</v>
      </c>
      <c r="C3" s="2"/>
      <c r="D3" s="2"/>
      <c r="E3" s="2" t="s">
        <v>53</v>
      </c>
      <c r="F3" s="2"/>
      <c r="G3" s="2"/>
      <c r="H3" s="2" t="s">
        <v>54</v>
      </c>
    </row>
    <row r="4" ht="15.75" spans="1:8">
      <c r="A4" s="2"/>
      <c r="B4" s="2"/>
      <c r="C4" s="2"/>
      <c r="D4" s="2"/>
      <c r="E4" s="2"/>
      <c r="F4" s="2"/>
      <c r="G4" s="2"/>
      <c r="H4" s="7" t="s">
        <v>55</v>
      </c>
    </row>
    <row r="5" ht="21" customHeight="1" spans="1:8">
      <c r="A5" s="3"/>
      <c r="B5" s="4" t="s">
        <v>56</v>
      </c>
      <c r="C5" s="2" t="s">
        <v>57</v>
      </c>
      <c r="D5" s="2" t="s">
        <v>58</v>
      </c>
      <c r="E5" s="4" t="s">
        <v>59</v>
      </c>
      <c r="F5" s="4" t="s">
        <v>60</v>
      </c>
      <c r="G5" s="3" t="s">
        <v>61</v>
      </c>
      <c r="H5" s="3"/>
    </row>
    <row r="6" ht="22" customHeight="1" spans="1:8">
      <c r="A6" s="3"/>
      <c r="B6" s="4" t="s">
        <v>62</v>
      </c>
      <c r="C6" s="2" t="s">
        <v>63</v>
      </c>
      <c r="D6" s="2" t="s">
        <v>64</v>
      </c>
      <c r="E6" s="4"/>
      <c r="F6" s="4"/>
      <c r="G6" s="3"/>
      <c r="H6" s="3"/>
    </row>
    <row r="7" ht="25" customHeight="1" spans="1:8">
      <c r="A7" s="2" t="s">
        <v>65</v>
      </c>
      <c r="B7" s="2">
        <v>400</v>
      </c>
      <c r="C7" s="5">
        <v>0.694</v>
      </c>
      <c r="D7" s="2">
        <f t="shared" ref="D7:D10" si="0">B7*C7</f>
        <v>277.6</v>
      </c>
      <c r="E7" s="2"/>
      <c r="F7" s="2"/>
      <c r="G7" s="2"/>
      <c r="H7" s="2"/>
    </row>
    <row r="8" ht="25" customHeight="1" spans="1:8">
      <c r="A8" s="6" t="s">
        <v>66</v>
      </c>
      <c r="B8" s="6">
        <v>40</v>
      </c>
      <c r="C8" s="5">
        <v>0.694</v>
      </c>
      <c r="D8" s="2">
        <f t="shared" si="0"/>
        <v>27.76</v>
      </c>
      <c r="E8" s="6">
        <v>86.83</v>
      </c>
      <c r="F8" s="8">
        <f t="shared" ref="F8:F10" si="1">E8/215.69</f>
        <v>0.402568501089527</v>
      </c>
      <c r="G8" s="8">
        <f t="shared" ref="G8:G10" si="2">223.12*F8</f>
        <v>89.8210839630952</v>
      </c>
      <c r="H8" s="8">
        <f t="shared" ref="H8:H12" si="3">D8+G8</f>
        <v>117.581083963095</v>
      </c>
    </row>
    <row r="9" ht="25" customHeight="1" spans="1:8">
      <c r="A9" s="6" t="s">
        <v>67</v>
      </c>
      <c r="B9" s="6">
        <v>40</v>
      </c>
      <c r="C9" s="5">
        <v>0.694</v>
      </c>
      <c r="D9" s="2">
        <f t="shared" si="0"/>
        <v>27.76</v>
      </c>
      <c r="E9" s="6">
        <v>37.74</v>
      </c>
      <c r="F9" s="8">
        <f t="shared" si="1"/>
        <v>0.174973341369558</v>
      </c>
      <c r="G9" s="8">
        <f t="shared" si="2"/>
        <v>39.0400519263758</v>
      </c>
      <c r="H9" s="8">
        <f t="shared" si="3"/>
        <v>66.8000519263758</v>
      </c>
    </row>
    <row r="10" ht="25" customHeight="1" spans="1:8">
      <c r="A10" s="6" t="s">
        <v>68</v>
      </c>
      <c r="B10" s="6">
        <v>40</v>
      </c>
      <c r="C10" s="5">
        <v>0.694</v>
      </c>
      <c r="D10" s="2">
        <f t="shared" si="0"/>
        <v>27.76</v>
      </c>
      <c r="E10" s="6">
        <v>91.12</v>
      </c>
      <c r="F10" s="8">
        <f t="shared" si="1"/>
        <v>0.422458157540915</v>
      </c>
      <c r="G10" s="8">
        <f t="shared" si="2"/>
        <v>94.258864110529</v>
      </c>
      <c r="H10" s="8">
        <f t="shared" si="3"/>
        <v>122.018864110529</v>
      </c>
    </row>
    <row r="11" ht="25" customHeight="1" spans="1:8">
      <c r="A11" s="2" t="s">
        <v>69</v>
      </c>
      <c r="B11" s="2">
        <v>120</v>
      </c>
      <c r="C11" s="2"/>
      <c r="D11" s="2">
        <f>SUM(D8:D10)</f>
        <v>83.28</v>
      </c>
      <c r="E11" s="2"/>
      <c r="F11" s="2"/>
      <c r="G11" s="2">
        <v>223.12</v>
      </c>
      <c r="H11" s="8">
        <f t="shared" si="3"/>
        <v>306.4</v>
      </c>
    </row>
    <row r="12" ht="25" customHeight="1" spans="1:8">
      <c r="A12" s="2" t="s">
        <v>70</v>
      </c>
      <c r="B12" s="2"/>
      <c r="C12" s="2"/>
      <c r="D12" s="2">
        <f>D7+D11</f>
        <v>360.88</v>
      </c>
      <c r="E12" s="2">
        <f>SUM(E8:E11)</f>
        <v>215.69</v>
      </c>
      <c r="F12" s="2"/>
      <c r="G12" s="2">
        <f>SUM(G8:G10)</f>
        <v>223.12</v>
      </c>
      <c r="H12" s="8">
        <f t="shared" si="3"/>
        <v>584</v>
      </c>
    </row>
  </sheetData>
  <mergeCells count="9">
    <mergeCell ref="A2:H2"/>
    <mergeCell ref="A3:A4"/>
    <mergeCell ref="A5:A6"/>
    <mergeCell ref="E5:E6"/>
    <mergeCell ref="F5:F6"/>
    <mergeCell ref="G5:G6"/>
    <mergeCell ref="H5:H6"/>
    <mergeCell ref="B3:D4"/>
    <mergeCell ref="E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江门市卫生健康局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附件2-1</vt:lpstr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李丽文</dc:creator>
  <cp:lastModifiedBy>王利民</cp:lastModifiedBy>
  <dcterms:created xsi:type="dcterms:W3CDTF">2022-03-17T01:14:00Z</dcterms:created>
  <dcterms:modified xsi:type="dcterms:W3CDTF">2024-03-07T16:51:30Z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false</vt:bool>
  </property>
  <property fmtid="{D5CDD505-2E9C-101B-9397-08002B2CF9AE}" pid="4" name="ICV">
    <vt:lpwstr>55A7D013DBC544739952A76FE69F20CE_12</vt:lpwstr>
  </property>
</Properties>
</file>