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51"/>
  </bookViews>
  <sheets>
    <sheet name="附件1 总表 " sheetId="9" r:id="rId1"/>
    <sheet name="附件1-1 毕业后医学教育" sheetId="11" r:id="rId2"/>
    <sheet name="附件1-2-1 继续教育-紧缺人才培训" sheetId="15" r:id="rId3"/>
    <sheet name="附件1-2-2 继续教育-县乡村卫生人才能力提升" sheetId="16" r:id="rId4"/>
  </sheets>
  <definedNames>
    <definedName name="_xlnm.Print_Titles" localSheetId="0">'附件1 总表 '!$4:$4</definedName>
    <definedName name="_xlnm.Print_Titles" localSheetId="1">'附件1-1 毕业后医学教育'!$4:$5</definedName>
    <definedName name="_xlnm.Print_Titles" localSheetId="2">'附件1-2-1 继续教育-紧缺人才培训'!$4:$7</definedName>
    <definedName name="_xlnm._FilterDatabase" localSheetId="0" hidden="1">'附件1 总表 '!$A$6:$F$18</definedName>
    <definedName name="_xlnm._FilterDatabase" localSheetId="1" hidden="1">'附件1-1 毕业后医学教育'!$A$6:$IG$9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<sst xmlns="http://schemas.openxmlformats.org/spreadsheetml/2006/main" count="94" uniqueCount="70">
  <si>
    <t>附件1</t>
  </si>
  <si>
    <t>提前下达2024年中央财政卫生健康人才培养补助资金分配表</t>
  </si>
  <si>
    <t>金额：万元</t>
  </si>
  <si>
    <t>单位</t>
  </si>
  <si>
    <t>毕业后医学教育阶段（住院医师规范化培训）</t>
  </si>
  <si>
    <t>继续教育阶段</t>
  </si>
  <si>
    <t>本次下达资金</t>
  </si>
  <si>
    <t>紧缺人才培训</t>
  </si>
  <si>
    <t>县乡村卫生人才能力提升</t>
  </si>
  <si>
    <t>合计</t>
  </si>
  <si>
    <t>江门市中心医院</t>
  </si>
  <si>
    <t>江门市五邑中医院</t>
  </si>
  <si>
    <t>江门市第三人民医院</t>
  </si>
  <si>
    <t>各县（市、区）小计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</si>
  <si>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</si>
  <si>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</si>
  <si>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</si>
  <si>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</si>
  <si>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</si>
  <si>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</si>
  <si>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</si>
  <si>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附件1-1</t>
  </si>
  <si>
    <t>提前下达2024年中央财政卫生健康人才培训补助资金（住院医师规范化培训）分配表</t>
  </si>
  <si>
    <t>2022级在培数</t>
  </si>
  <si>
    <t>2023年计划数</t>
  </si>
  <si>
    <t>2024级计划数</t>
  </si>
  <si>
    <t>补助资金数
（万元）</t>
  </si>
  <si>
    <t>2024年提前下达补助资金
（万元）</t>
  </si>
  <si>
    <t>A</t>
  </si>
  <si>
    <t>B</t>
  </si>
  <si>
    <t>C</t>
  </si>
  <si>
    <r>
      <rPr>
        <b/>
        <sz val="12"/>
        <color theme="1"/>
        <rFont val="宋体"/>
        <charset val="134"/>
      </rPr>
      <t>D=ROUND(C*0.9</t>
    </r>
    <r>
      <rPr>
        <b/>
        <sz val="12"/>
        <color indexed="8"/>
        <rFont val="宋体"/>
        <charset val="134"/>
      </rPr>
      <t>，</t>
    </r>
    <r>
      <rPr>
        <b/>
        <sz val="12"/>
        <color theme="1"/>
        <rFont val="宋体"/>
        <charset val="134"/>
      </rPr>
      <t>0</t>
    </r>
    <r>
      <rPr>
        <b/>
        <sz val="12"/>
        <color indexed="8"/>
        <rFont val="宋体"/>
        <charset val="134"/>
      </rPr>
      <t>）</t>
    </r>
  </si>
  <si>
    <t>E=(B+C+D)*3</t>
  </si>
  <si>
    <t>L=E</t>
  </si>
  <si>
    <t>江门市</t>
  </si>
  <si>
    <t>注：1.2024级（年）计划数以2023年计划数的90%提前下达。
2.住院医师（含公卫医师和专科医师）规范化培训补助标准3万元/人/年,住院医师培训周期3年。</t>
  </si>
  <si>
    <t>附件1-2-1</t>
  </si>
  <si>
    <r>
      <rPr>
        <sz val="16"/>
        <rFont val="宋体"/>
        <charset val="134"/>
      </rPr>
      <t>提前下达</t>
    </r>
    <r>
      <rPr>
        <sz val="16"/>
        <rFont val="Times New Roman"/>
        <charset val="0"/>
      </rPr>
      <t>2024</t>
    </r>
    <r>
      <rPr>
        <sz val="16"/>
        <rFont val="宋体"/>
        <charset val="134"/>
      </rPr>
      <t>年中央财政卫生健康人才培训补助资金（紧缺人才培训）分配表</t>
    </r>
  </si>
  <si>
    <t>紧缺人才培训计划数（人）</t>
  </si>
  <si>
    <t>精神科医师转岗</t>
  </si>
  <si>
    <t>癌症早诊培训</t>
  </si>
  <si>
    <t>计划人数合计</t>
  </si>
  <si>
    <r>
      <rPr>
        <b/>
        <sz val="12"/>
        <rFont val="宋体"/>
        <charset val="134"/>
      </rPr>
      <t>2024</t>
    </r>
    <r>
      <rPr>
        <b/>
        <sz val="12"/>
        <rFont val="宋体"/>
        <charset val="134"/>
      </rPr>
      <t>年提前下达补助资金数（万元）（</t>
    </r>
    <r>
      <rPr>
        <b/>
        <sz val="12"/>
        <rFont val="宋体"/>
        <charset val="134"/>
      </rPr>
      <t>90%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</si>
  <si>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补助</t>
    </r>
    <r>
      <rPr>
        <b/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人数（人）</t>
    </r>
  </si>
  <si>
    <t>补助资金数（万元）</t>
  </si>
  <si>
    <t>C=ROUND(B*1.5,2)</t>
  </si>
  <si>
    <t>H</t>
  </si>
  <si>
    <t>I=ROUND(H*0.012*90,2)</t>
  </si>
  <si>
    <t>V=B+H</t>
  </si>
  <si>
    <t>W=ROUND((C+I)*0.9,2)</t>
  </si>
  <si>
    <t>注：1.本次提前下达补助资金，紧缺人才培训项目资金下达数为2024年正式下达资金数的90%。
2.紧缺人才补助标准：精神科医师转岗培训补助标准1.5万元/人/年，培训1年；癌症早诊人员培训补助标准120/人/天，培训90天。</t>
  </si>
  <si>
    <t>附件1-2-2</t>
  </si>
  <si>
    <t>提前下达2024年中央财政卫生健康人才培训补助资金（县乡村卫生人才能力提升）分配表</t>
  </si>
  <si>
    <t>乡镇卫生院、社区卫生服务中心骨干人员培训（临床医生）</t>
  </si>
  <si>
    <t>乡村医生培训</t>
  </si>
  <si>
    <t>提前批分配补助经费合计（万元）</t>
  </si>
  <si>
    <t>骨干人员总数（人）</t>
  </si>
  <si>
    <t>分配培训任务数（人）</t>
  </si>
  <si>
    <t>补助资金数</t>
  </si>
  <si>
    <t>提前批分配补助经费（万元）（90%）</t>
  </si>
  <si>
    <t>乡村医生总数（人）</t>
  </si>
  <si>
    <t>B=ROUND(A/∑A*52,0)</t>
  </si>
  <si>
    <t>C=ROUND(B*0.012*120,2)</t>
  </si>
  <si>
    <t>D=ROUND(C*0.9,2)</t>
  </si>
  <si>
    <t>E</t>
  </si>
  <si>
    <t>F=ROUND(E/∑E*38,0)</t>
  </si>
  <si>
    <t>G=ROUND(F*0.012*30,2)</t>
  </si>
  <si>
    <t>H=ROUND(G*0.9,2)</t>
  </si>
  <si>
    <t>I=D+H</t>
  </si>
  <si>
    <t>注：1.本次提前下达补助资金，县乡村卫生人才能力提升培训项目资金下达数为2024年正式下达资金数的90%。
2.县乡村卫生人才补助标准：乡镇卫生院和社区卫生服务中心骨干人员补助标准120元/人/天，培训120天；乡村医生培训补助标准120元/人/天，培训30天。
3.由于国家经费采取四舍五入的做法，为保持经费数额一致，乡村医生项目调减江门市0.09万元。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</si>
</sst>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_ "/>
  </numFmts>
  <fonts count="4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name val="Times New Roman"/>
      <charset val="0"/>
    </font>
    <font>
      <b/>
      <sz val="12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16"/>
      <name val="Times New Roman"/>
      <charset val="0"/>
    </font>
    <font>
      <sz val="20"/>
      <name val="Times New Roman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0"/>
    </font>
    <font>
      <sz val="12"/>
      <name val="Times New Roman"/>
      <charset val="0"/>
    </font>
    <font>
      <sz val="16"/>
      <name val="方正小标宋简体"/>
      <charset val="134"/>
    </font>
    <font>
      <sz val="22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黑体"/>
      <charset val="134"/>
    </font>
    <font>
      <b/>
      <sz val="16"/>
      <name val="方正小标宋简体"/>
      <charset val="134"/>
    </font>
    <font>
      <b/>
      <sz val="16"/>
      <name val="Times New Roman"/>
      <charset val="0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8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8" fillId="4" borderId="8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9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177" fontId="1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177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3" fillId="0" borderId="0" xfId="51" applyFont="1" applyFill="1" applyAlignment="1">
      <alignment horizontal="left" vertical="center" wrapTex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177" fontId="15" fillId="0" borderId="0" xfId="0" applyNumberFormat="1" applyFont="1" applyFill="1">
      <alignment vertical="center"/>
    </xf>
    <xf numFmtId="176" fontId="15" fillId="0" borderId="0" xfId="0" applyNumberFormat="1" applyFont="1" applyFill="1">
      <alignment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right" vertical="center"/>
    </xf>
    <xf numFmtId="43" fontId="8" fillId="0" borderId="2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77" fontId="8" fillId="0" borderId="2" xfId="50" applyNumberFormat="1" applyFont="1" applyFill="1" applyBorder="1" applyAlignment="1">
      <alignment horizontal="center" vertical="center" wrapText="1"/>
    </xf>
    <xf numFmtId="176" fontId="8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7" fontId="3" fillId="0" borderId="2" xfId="5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left" vertical="center" wrapText="1"/>
      <protection locked="0"/>
    </xf>
    <xf numFmtId="176" fontId="6" fillId="0" borderId="0" xfId="0" applyNumberFormat="1" applyFont="1" applyFill="1" applyAlignment="1" applyProtection="1">
      <alignment horizontal="left" vertical="center" wrapText="1"/>
      <protection locked="0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43" fontId="0" fillId="0" borderId="0" xfId="1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3" fontId="15" fillId="0" borderId="0" xfId="1" applyNumberFormat="1" applyFont="1" applyAlignment="1">
      <alignment horizontal="center" vertical="center"/>
    </xf>
    <xf numFmtId="177" fontId="21" fillId="0" borderId="0" xfId="0" applyNumberFormat="1" applyFont="1" applyFill="1" applyAlignment="1">
      <alignment horizontal="center" vertical="center" wrapText="1"/>
    </xf>
    <xf numFmtId="43" fontId="21" fillId="0" borderId="0" xfId="1" applyNumberFormat="1" applyFont="1" applyFill="1" applyAlignment="1">
      <alignment horizontal="center" vertical="center" wrapText="1"/>
    </xf>
    <xf numFmtId="176" fontId="21" fillId="0" borderId="0" xfId="0" applyNumberFormat="1" applyFont="1" applyFill="1" applyAlignment="1">
      <alignment horizontal="center" vertical="center" wrapText="1"/>
    </xf>
    <xf numFmtId="177" fontId="22" fillId="0" borderId="0" xfId="0" applyNumberFormat="1" applyFont="1" applyFill="1" applyAlignment="1">
      <alignment horizontal="center" vertical="center" wrapText="1"/>
    </xf>
    <xf numFmtId="43" fontId="22" fillId="0" borderId="0" xfId="1" applyNumberFormat="1" applyFont="1" applyFill="1" applyAlignment="1">
      <alignment horizontal="center" vertical="center" wrapText="1"/>
    </xf>
    <xf numFmtId="176" fontId="23" fillId="0" borderId="0" xfId="0" applyNumberFormat="1" applyFont="1" applyFill="1" applyAlignment="1">
      <alignment horizontal="righ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43" fontId="24" fillId="0" borderId="2" xfId="1" applyNumberFormat="1" applyFont="1" applyFill="1" applyBorder="1" applyAlignment="1">
      <alignment horizontal="center" vertical="center" wrapText="1"/>
    </xf>
    <xf numFmtId="43" fontId="25" fillId="0" borderId="2" xfId="1" applyNumberFormat="1" applyFont="1" applyFill="1" applyBorder="1" applyAlignment="1">
      <alignment horizontal="center" vertical="center" wrapText="1"/>
    </xf>
    <xf numFmtId="176" fontId="13" fillId="0" borderId="2" xfId="1" applyNumberFormat="1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6" fontId="25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26" fillId="0" borderId="2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3_2017住培 (2)_1" xfId="49"/>
    <cellStyle name="常规_Sheet1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8"/>
  <sheetViews>
    <sheetView tabSelected="1" workbookViewId="0">
      <selection activeCell="A2" sqref="A2:E2"/>
    </sheetView>
  </sheetViews>
  <sheetFormatPr defaultColWidth="9" defaultRowHeight="13.5" outlineLevelCol="5"/>
  <cols>
    <col min="1" max="1" width="34" customWidth="1"/>
    <col min="2" max="2" width="21" style="72" customWidth="1"/>
    <col min="3" max="4" width="19.4416666666667" style="72" customWidth="1"/>
    <col min="5" max="5" width="19.5" style="73" customWidth="1"/>
    <col min="6" max="6" width="9.375"/>
    <col min="7" max="7" width="11.5"/>
  </cols>
  <sheetData>
    <row r="1" ht="26" customHeight="1" spans="1:5">
      <c r="A1" s="2" t="s">
        <v>0</v>
      </c>
      <c r="B1" s="74"/>
      <c r="C1" s="74"/>
      <c r="D1" s="74"/>
      <c r="E1" s="42"/>
    </row>
    <row r="2" ht="30" customHeight="1" spans="1:5">
      <c r="A2" s="75" t="s">
        <v>1</v>
      </c>
      <c r="B2" s="76"/>
      <c r="C2" s="76"/>
      <c r="D2" s="76"/>
      <c r="E2" s="77"/>
    </row>
    <row r="3" ht="24" customHeight="1" spans="1:5">
      <c r="A3" s="78"/>
      <c r="B3" s="79"/>
      <c r="C3" s="79"/>
      <c r="D3" s="79"/>
      <c r="E3" s="80" t="s">
        <v>2</v>
      </c>
    </row>
    <row r="4" s="70" customFormat="1" ht="41" customHeight="1" spans="1:5">
      <c r="A4" s="81" t="s">
        <v>3</v>
      </c>
      <c r="B4" s="82" t="s">
        <v>4</v>
      </c>
      <c r="C4" s="83" t="s">
        <v>5</v>
      </c>
      <c r="D4" s="83"/>
      <c r="E4" s="84" t="s">
        <v>6</v>
      </c>
    </row>
    <row r="5" s="70" customFormat="1" ht="41" customHeight="1" spans="1:5">
      <c r="A5" s="85"/>
      <c r="B5" s="82"/>
      <c r="C5" s="83" t="s">
        <v>7</v>
      </c>
      <c r="D5" s="83" t="s">
        <v>8</v>
      </c>
      <c r="E5" s="84"/>
    </row>
    <row r="6" s="71" customFormat="1" ht="22" customHeight="1" spans="1:5">
      <c r="A6" s="86" t="s">
        <v>9</v>
      </c>
      <c r="B6" s="87">
        <f>SUM(B7:B10)</f>
        <v>1122</v>
      </c>
      <c r="C6" s="87">
        <f>SUM(C7:C10)</f>
        <v>35.75</v>
      </c>
      <c r="D6" s="87">
        <f>SUM(D7:D10)</f>
        <v>79.62</v>
      </c>
      <c r="E6" s="87">
        <f>E7+E8+E9+E10</f>
        <v>1237.37</v>
      </c>
    </row>
    <row r="7" s="71" customFormat="1" ht="22" customHeight="1" spans="1:5">
      <c r="A7" s="88" t="s">
        <v>10</v>
      </c>
      <c r="B7" s="89">
        <v>750</v>
      </c>
      <c r="C7" s="89">
        <v>8.75</v>
      </c>
      <c r="D7" s="89"/>
      <c r="E7" s="87">
        <f>SUM(B7:D7)</f>
        <v>758.75</v>
      </c>
    </row>
    <row r="8" s="71" customFormat="1" ht="22" customHeight="1" spans="1:5">
      <c r="A8" s="88" t="s">
        <v>11</v>
      </c>
      <c r="B8" s="89">
        <v>372</v>
      </c>
      <c r="C8" s="89"/>
      <c r="D8" s="89"/>
      <c r="E8" s="87">
        <f>SUM(B8:D8)</f>
        <v>372</v>
      </c>
    </row>
    <row r="9" s="71" customFormat="1" ht="22" customHeight="1" spans="1:5">
      <c r="A9" s="88" t="s">
        <v>12</v>
      </c>
      <c r="B9" s="89"/>
      <c r="C9" s="89">
        <v>27</v>
      </c>
      <c r="D9" s="89"/>
      <c r="E9" s="87">
        <f>SUM(B9:D9)</f>
        <v>27</v>
      </c>
    </row>
    <row r="10" s="71" customFormat="1" ht="22" customHeight="1" spans="1:5">
      <c r="A10" s="90" t="s">
        <v>13</v>
      </c>
      <c r="B10" s="87">
        <f>SUM(B11:B17)</f>
        <v>0</v>
      </c>
      <c r="C10" s="87">
        <f>SUM(C11:C17)</f>
        <v>0</v>
      </c>
      <c r="D10" s="87">
        <f>SUM(D11:D17)</f>
        <v>79.62</v>
      </c>
      <c r="E10" s="87">
        <f>SUM(E11:E17)</f>
        <v>79.62</v>
      </c>
    </row>
    <row r="11" s="71" customFormat="1" ht="22" customHeight="1" spans="1:5">
      <c r="A11" s="88" t="s">
        <v>14</v>
      </c>
      <c r="B11" s="89"/>
      <c r="C11" s="89"/>
      <c r="D11" s="89">
        <v>9.39</v>
      </c>
      <c r="E11" s="87">
        <f>SUM(B11:D11)</f>
        <v>9.39</v>
      </c>
    </row>
    <row r="12" s="71" customFormat="1" ht="22" customHeight="1" spans="1:5">
      <c r="A12" s="88" t="s">
        <v>15</v>
      </c>
      <c r="B12" s="89"/>
      <c r="C12" s="89"/>
      <c r="D12" s="89">
        <v>1.94</v>
      </c>
      <c r="E12" s="87">
        <f t="shared" ref="E12:E17" si="0">SUM(B12:D12)</f>
        <v>1.94</v>
      </c>
    </row>
    <row r="13" s="71" customFormat="1" ht="22" customHeight="1" spans="1:5">
      <c r="A13" s="88" t="s">
        <v>16</v>
      </c>
      <c r="B13" s="89"/>
      <c r="C13" s="89"/>
      <c r="D13" s="89">
        <v>13.91</v>
      </c>
      <c r="E13" s="87">
        <f t="shared" si="0"/>
        <v>13.91</v>
      </c>
    </row>
    <row r="14" s="71" customFormat="1" ht="22" customHeight="1" spans="1:5">
      <c r="A14" s="88" t="s">
        <v>17</v>
      </c>
      <c r="B14" s="89"/>
      <c r="C14" s="89"/>
      <c r="D14" s="89">
        <v>23.64</v>
      </c>
      <c r="E14" s="87">
        <f t="shared" si="0"/>
        <v>23.64</v>
      </c>
    </row>
    <row r="15" s="71" customFormat="1" ht="22" customHeight="1" spans="1:5">
      <c r="A15" s="88" t="s">
        <v>18</v>
      </c>
      <c r="B15" s="89"/>
      <c r="C15" s="89"/>
      <c r="D15" s="89">
        <v>10.03</v>
      </c>
      <c r="E15" s="87">
        <f t="shared" si="0"/>
        <v>10.03</v>
      </c>
    </row>
    <row r="16" s="71" customFormat="1" ht="22" customHeight="1" spans="1:5">
      <c r="A16" s="88" t="s">
        <v>19</v>
      </c>
      <c r="B16" s="89"/>
      <c r="C16" s="89"/>
      <c r="D16" s="89">
        <v>11</v>
      </c>
      <c r="E16" s="87">
        <f t="shared" si="0"/>
        <v>11</v>
      </c>
    </row>
    <row r="17" s="71" customFormat="1" ht="22" customHeight="1" spans="1:5">
      <c r="A17" s="88" t="s">
        <v>20</v>
      </c>
      <c r="B17" s="89"/>
      <c r="C17" s="89"/>
      <c r="D17" s="89">
        <v>9.71</v>
      </c>
      <c r="E17" s="87">
        <f t="shared" si="0"/>
        <v>9.71</v>
      </c>
    </row>
    <row r="18" ht="23" customHeight="1" spans="1:6">
      <c r="A18" s="91"/>
      <c r="B18" s="91"/>
      <c r="C18" s="91"/>
      <c r="D18" s="91"/>
      <c r="E18" s="91"/>
      <c r="F18" s="71"/>
    </row>
  </sheetData>
  <mergeCells count="6">
    <mergeCell ref="A2:E2"/>
    <mergeCell ref="C4:D4"/>
    <mergeCell ref="A18:E18"/>
    <mergeCell ref="A4:A5"/>
    <mergeCell ref="B4:B5"/>
    <mergeCell ref="E4:E5"/>
  </mergeCells>
  <printOptions horizontalCentered="1"/>
  <pageMargins left="0.472222222222222" right="0.472222222222222" top="0.590277777777778" bottom="0.786805555555556" header="0.298611111111111" footer="0.393055555555556"/>
  <pageSetup paperSize="9" fitToHeight="0" orientation="portrait" horizontalDpi="600"/>
  <headerFooter>
    <oddFooter>&amp;C第 &amp;P 页，共 &amp;N 页</oddFooter>
  </headerFooter>
  <ignoredErrors>
    <ignoredError sqref="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9"/>
  <sheetViews>
    <sheetView zoomScaleSheetLayoutView="85" workbookViewId="0">
      <selection activeCell="A9" sqref="A9:F9"/>
    </sheetView>
  </sheetViews>
  <sheetFormatPr defaultColWidth="8.7" defaultRowHeight="15"/>
  <cols>
    <col min="1" max="1" width="21.75" style="38" customWidth="1"/>
    <col min="2" max="2" width="15.2916666666667" style="39" customWidth="1"/>
    <col min="3" max="4" width="15.2916666666667" style="40" customWidth="1"/>
    <col min="5" max="5" width="15.2916666666667" style="41" customWidth="1"/>
    <col min="6" max="6" width="18.125" style="42" customWidth="1"/>
    <col min="7" max="7" width="8.675" style="43" customWidth="1"/>
    <col min="8" max="16384" width="8.7" style="43"/>
  </cols>
  <sheetData>
    <row r="1" ht="26" customHeight="1" spans="1:5">
      <c r="A1" s="44" t="s">
        <v>21</v>
      </c>
      <c r="B1" s="45"/>
      <c r="C1" s="46"/>
      <c r="D1" s="46"/>
      <c r="E1" s="47"/>
    </row>
    <row r="2" ht="35" customHeight="1" spans="1:6">
      <c r="A2" s="48" t="s">
        <v>22</v>
      </c>
      <c r="B2" s="48"/>
      <c r="C2" s="48"/>
      <c r="D2" s="48"/>
      <c r="E2" s="49"/>
      <c r="F2" s="49"/>
    </row>
    <row r="3" customFormat="1" ht="18" customHeight="1" spans="1:6">
      <c r="A3" s="50"/>
      <c r="B3" s="50"/>
      <c r="C3" s="50"/>
      <c r="D3" s="50"/>
      <c r="E3" s="51"/>
      <c r="F3" s="52"/>
    </row>
    <row r="4" s="1" customFormat="1" ht="36" customHeight="1" spans="1:6">
      <c r="A4" s="53" t="s">
        <v>3</v>
      </c>
      <c r="B4" s="26" t="s">
        <v>23</v>
      </c>
      <c r="C4" s="26" t="s">
        <v>24</v>
      </c>
      <c r="D4" s="54" t="s">
        <v>25</v>
      </c>
      <c r="E4" s="55" t="s">
        <v>26</v>
      </c>
      <c r="F4" s="27" t="s">
        <v>27</v>
      </c>
    </row>
    <row r="5" s="2" customFormat="1" ht="36" customHeight="1" spans="1:6">
      <c r="A5" s="56" t="s">
        <v>28</v>
      </c>
      <c r="B5" s="57" t="s">
        <v>29</v>
      </c>
      <c r="C5" s="58" t="s">
        <v>30</v>
      </c>
      <c r="D5" s="59" t="s">
        <v>31</v>
      </c>
      <c r="E5" s="27" t="s">
        <v>32</v>
      </c>
      <c r="F5" s="27" t="s">
        <v>33</v>
      </c>
    </row>
    <row r="6" s="36" customFormat="1" ht="36" customHeight="1" spans="1:10">
      <c r="A6" s="60" t="s">
        <v>34</v>
      </c>
      <c r="B6" s="61">
        <f>SUM(B7:B8)</f>
        <v>126</v>
      </c>
      <c r="C6" s="61">
        <f>SUM(C7:C8)</f>
        <v>130</v>
      </c>
      <c r="D6" s="61">
        <f>SUM(D7:D8)</f>
        <v>118</v>
      </c>
      <c r="E6" s="62">
        <f>SUM(E7:E8)</f>
        <v>1122</v>
      </c>
      <c r="F6" s="62">
        <f>SUM(F7:F8)</f>
        <v>1122</v>
      </c>
      <c r="G6" s="37"/>
      <c r="H6" s="37"/>
      <c r="I6" s="37"/>
      <c r="J6" s="37"/>
    </row>
    <row r="7" s="37" customFormat="1" ht="36" customHeight="1" spans="1:6">
      <c r="A7" s="63" t="s">
        <v>10</v>
      </c>
      <c r="B7" s="64">
        <v>88</v>
      </c>
      <c r="C7" s="65">
        <v>85</v>
      </c>
      <c r="D7" s="65">
        <f>ROUND(C7*0.9,0)</f>
        <v>77</v>
      </c>
      <c r="E7" s="66">
        <f>(B7+C7+D7)*3</f>
        <v>750</v>
      </c>
      <c r="F7" s="67">
        <f>E7</f>
        <v>750</v>
      </c>
    </row>
    <row r="8" s="37" customFormat="1" ht="36" customHeight="1" spans="1:6">
      <c r="A8" s="63" t="s">
        <v>11</v>
      </c>
      <c r="B8" s="64">
        <v>38</v>
      </c>
      <c r="C8" s="65">
        <v>45</v>
      </c>
      <c r="D8" s="65">
        <v>41</v>
      </c>
      <c r="E8" s="66">
        <f>(B8+C8+D8)*3</f>
        <v>372</v>
      </c>
      <c r="F8" s="67">
        <f>E8</f>
        <v>372</v>
      </c>
    </row>
    <row r="9" s="2" customFormat="1" ht="51" customHeight="1" spans="1:10">
      <c r="A9" s="68" t="s">
        <v>35</v>
      </c>
      <c r="B9" s="68"/>
      <c r="C9" s="68"/>
      <c r="D9" s="68"/>
      <c r="E9" s="68"/>
      <c r="F9" s="69"/>
      <c r="G9" s="37"/>
      <c r="H9" s="37"/>
      <c r="I9" s="37"/>
      <c r="J9" s="37"/>
    </row>
  </sheetData>
  <mergeCells count="2">
    <mergeCell ref="A2:F2"/>
    <mergeCell ref="A9:F9"/>
  </mergeCells>
  <conditionalFormatting sqref="A1:A8 A10:A65536">
    <cfRule type="duplicateValues" dxfId="0" priority="2"/>
  </conditionalFormatting>
  <printOptions horizontalCentered="1"/>
  <pageMargins left="0.393055555555556" right="0.393055555555556" top="0.590277777777778" bottom="0.786805555555556" header="0.5" footer="0.393055555555556"/>
  <pageSetup paperSize="9" scale="64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V11"/>
  <sheetViews>
    <sheetView workbookViewId="0">
      <selection activeCell="A11" sqref="A11:G11"/>
    </sheetView>
  </sheetViews>
  <sheetFormatPr defaultColWidth="9" defaultRowHeight="15"/>
  <cols>
    <col min="1" max="1" width="23.125" style="18" customWidth="1"/>
    <col min="2" max="2" width="12.125" style="14" customWidth="1"/>
    <col min="3" max="3" width="14.275" style="14" customWidth="1"/>
    <col min="4" max="4" width="12.875" style="14" customWidth="1"/>
    <col min="5" max="5" width="14.4333333333333" style="14" customWidth="1"/>
    <col min="6" max="6" width="11.9166666666667" style="14" customWidth="1"/>
    <col min="7" max="7" width="17.1666666666667" style="19" customWidth="1"/>
    <col min="8" max="230" width="9" style="14"/>
  </cols>
  <sheetData>
    <row r="1" ht="23" customHeight="1" spans="1:7">
      <c r="A1" s="3" t="s">
        <v>36</v>
      </c>
      <c r="B1" s="18"/>
      <c r="C1" s="18"/>
      <c r="D1" s="18"/>
      <c r="E1" s="18"/>
      <c r="F1" s="18"/>
      <c r="G1" s="20"/>
    </row>
    <row r="2" s="14" customFormat="1" ht="44" customHeight="1" spans="1:7">
      <c r="A2" s="21" t="s">
        <v>37</v>
      </c>
      <c r="B2" s="22"/>
      <c r="C2" s="22"/>
      <c r="D2" s="22"/>
      <c r="E2" s="22"/>
      <c r="F2" s="22"/>
      <c r="G2" s="23"/>
    </row>
    <row r="3" s="14" customFormat="1" ht="27" customHeight="1" spans="1:7">
      <c r="A3" s="24"/>
      <c r="B3" s="24"/>
      <c r="C3" s="24"/>
      <c r="D3" s="24"/>
      <c r="E3" s="24"/>
      <c r="F3" s="24"/>
      <c r="G3" s="25"/>
    </row>
    <row r="4" s="15" customFormat="1" ht="33" customHeight="1" spans="1:230">
      <c r="A4" s="26" t="s">
        <v>3</v>
      </c>
      <c r="B4" s="27" t="s">
        <v>38</v>
      </c>
      <c r="C4" s="27"/>
      <c r="D4" s="27"/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</row>
    <row r="5" s="15" customFormat="1" ht="33" customHeight="1" spans="1:230">
      <c r="A5" s="26"/>
      <c r="B5" s="27" t="s">
        <v>39</v>
      </c>
      <c r="C5" s="27"/>
      <c r="D5" s="27" t="s">
        <v>40</v>
      </c>
      <c r="E5" s="27"/>
      <c r="F5" s="27" t="s">
        <v>41</v>
      </c>
      <c r="G5" s="27" t="s">
        <v>42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</row>
    <row r="6" s="15" customFormat="1" ht="57" customHeight="1" spans="1:230">
      <c r="A6" s="26"/>
      <c r="B6" s="27" t="s">
        <v>43</v>
      </c>
      <c r="C6" s="27" t="s">
        <v>44</v>
      </c>
      <c r="D6" s="27" t="s">
        <v>43</v>
      </c>
      <c r="E6" s="27" t="s">
        <v>44</v>
      </c>
      <c r="F6" s="27"/>
      <c r="G6" s="27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</row>
    <row r="7" s="15" customFormat="1" ht="48" customHeight="1" spans="1:230">
      <c r="A7" s="26" t="s">
        <v>28</v>
      </c>
      <c r="B7" s="26" t="s">
        <v>29</v>
      </c>
      <c r="C7" s="26" t="s">
        <v>45</v>
      </c>
      <c r="D7" s="26" t="s">
        <v>46</v>
      </c>
      <c r="E7" s="26" t="s">
        <v>47</v>
      </c>
      <c r="F7" s="26" t="s">
        <v>48</v>
      </c>
      <c r="G7" s="27" t="s">
        <v>49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</row>
    <row r="8" s="15" customFormat="1" ht="36" customHeight="1" spans="1:230">
      <c r="A8" s="29" t="s">
        <v>34</v>
      </c>
      <c r="B8" s="30">
        <v>20</v>
      </c>
      <c r="C8" s="30">
        <f>ROUND(B8*1.5,2)</f>
        <v>30</v>
      </c>
      <c r="D8" s="30">
        <v>9</v>
      </c>
      <c r="E8" s="30">
        <f>ROUND(D8*0.012*90,2)</f>
        <v>9.72</v>
      </c>
      <c r="F8" s="26">
        <f>B8+D8</f>
        <v>29</v>
      </c>
      <c r="G8" s="27">
        <f>ROUND((C8+E8)*0.9,2)</f>
        <v>35.75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</row>
    <row r="9" s="16" customFormat="1" ht="36" customHeight="1" spans="1:230">
      <c r="A9" s="31" t="s">
        <v>10</v>
      </c>
      <c r="B9" s="32"/>
      <c r="C9" s="32"/>
      <c r="D9" s="32">
        <v>9</v>
      </c>
      <c r="E9" s="32">
        <v>9.72</v>
      </c>
      <c r="F9" s="33">
        <v>9</v>
      </c>
      <c r="G9" s="27">
        <v>8.75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</row>
    <row r="10" s="16" customFormat="1" ht="36" customHeight="1" spans="1:230">
      <c r="A10" s="31" t="s">
        <v>12</v>
      </c>
      <c r="B10" s="32">
        <v>20</v>
      </c>
      <c r="C10" s="32">
        <v>30</v>
      </c>
      <c r="D10" s="32"/>
      <c r="E10" s="32"/>
      <c r="F10" s="33">
        <v>20</v>
      </c>
      <c r="G10" s="27">
        <v>27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</row>
    <row r="11" s="17" customFormat="1" ht="51" customHeight="1" spans="1:230">
      <c r="A11" s="35" t="s">
        <v>50</v>
      </c>
      <c r="B11" s="35"/>
      <c r="C11" s="35"/>
      <c r="D11" s="35"/>
      <c r="E11" s="35"/>
      <c r="F11" s="35"/>
      <c r="G11" s="35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</row>
  </sheetData>
  <mergeCells count="8">
    <mergeCell ref="A2:G2"/>
    <mergeCell ref="B4:G4"/>
    <mergeCell ref="B5:C5"/>
    <mergeCell ref="D5:E5"/>
    <mergeCell ref="A11:G11"/>
    <mergeCell ref="A4:A6"/>
    <mergeCell ref="F5:F6"/>
    <mergeCell ref="G5:G6"/>
  </mergeCells>
  <printOptions horizontalCentered="1"/>
  <pageMargins left="0.393055555555556" right="0.393055555555556" top="0.590277777777778" bottom="0.786805555555556" header="0.298611111111111" footer="0.393055555555556"/>
  <pageSetup paperSize="9" scale="39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5"/>
  <sheetViews>
    <sheetView workbookViewId="0">
      <selection activeCell="Q5" sqref="Q5"/>
    </sheetView>
  </sheetViews>
  <sheetFormatPr defaultColWidth="9" defaultRowHeight="13.5"/>
  <cols>
    <col min="1" max="9" width="10.75" customWidth="1"/>
    <col min="10" max="10" width="12.75" customWidth="1"/>
  </cols>
  <sheetData>
    <row r="1" ht="22" customHeight="1" spans="1:1">
      <c r="A1" s="3" t="s">
        <v>51</v>
      </c>
    </row>
    <row r="2" ht="20.25" spans="1:10">
      <c r="A2" s="4" t="s">
        <v>52</v>
      </c>
      <c r="B2" s="4"/>
      <c r="C2" s="4"/>
      <c r="D2" s="4"/>
      <c r="E2" s="4"/>
      <c r="F2" s="4"/>
      <c r="G2" s="4"/>
      <c r="H2" s="4"/>
      <c r="I2" s="4"/>
      <c r="J2" s="4"/>
    </row>
    <row r="4" s="1" customFormat="1" ht="41" customHeight="1" spans="1:10">
      <c r="A4" s="5" t="s">
        <v>3</v>
      </c>
      <c r="B4" s="6" t="s">
        <v>53</v>
      </c>
      <c r="C4" s="6"/>
      <c r="D4" s="6"/>
      <c r="E4" s="6"/>
      <c r="F4" s="6" t="s">
        <v>54</v>
      </c>
      <c r="G4" s="6"/>
      <c r="H4" s="6"/>
      <c r="I4" s="6"/>
      <c r="J4" s="5" t="s">
        <v>55</v>
      </c>
    </row>
    <row r="5" s="2" customFormat="1" ht="67" customHeight="1" spans="1:10">
      <c r="A5" s="7"/>
      <c r="B5" s="8" t="s">
        <v>56</v>
      </c>
      <c r="C5" s="8" t="s">
        <v>57</v>
      </c>
      <c r="D5" s="8" t="s">
        <v>58</v>
      </c>
      <c r="E5" s="8" t="s">
        <v>59</v>
      </c>
      <c r="F5" s="8" t="s">
        <v>60</v>
      </c>
      <c r="G5" s="8" t="s">
        <v>57</v>
      </c>
      <c r="H5" s="8" t="s">
        <v>58</v>
      </c>
      <c r="I5" s="8" t="s">
        <v>59</v>
      </c>
      <c r="J5" s="9"/>
    </row>
    <row r="6" s="2" customFormat="1" ht="55" customHeight="1" spans="1:10">
      <c r="A6" s="9"/>
      <c r="B6" s="8" t="s">
        <v>28</v>
      </c>
      <c r="C6" s="8" t="s">
        <v>61</v>
      </c>
      <c r="D6" s="8" t="s">
        <v>62</v>
      </c>
      <c r="E6" s="8" t="s">
        <v>63</v>
      </c>
      <c r="F6" s="8" t="s">
        <v>64</v>
      </c>
      <c r="G6" s="8" t="s">
        <v>65</v>
      </c>
      <c r="H6" s="8" t="s">
        <v>66</v>
      </c>
      <c r="I6" s="8" t="s">
        <v>67</v>
      </c>
      <c r="J6" s="9" t="s">
        <v>68</v>
      </c>
    </row>
    <row r="7" s="2" customFormat="1" ht="26" customHeight="1" spans="1:10">
      <c r="A7" s="8" t="s">
        <v>14</v>
      </c>
      <c r="B7" s="8">
        <v>1048</v>
      </c>
      <c r="C7" s="8">
        <v>7</v>
      </c>
      <c r="D7" s="8">
        <v>10.08</v>
      </c>
      <c r="E7" s="8">
        <v>9.07</v>
      </c>
      <c r="F7" s="8">
        <v>25</v>
      </c>
      <c r="G7" s="10">
        <v>1</v>
      </c>
      <c r="H7" s="10">
        <v>0.36</v>
      </c>
      <c r="I7" s="10">
        <v>0.32</v>
      </c>
      <c r="J7" s="11">
        <v>9.39</v>
      </c>
    </row>
    <row r="8" s="2" customFormat="1" ht="26" customHeight="1" spans="1:10">
      <c r="A8" s="8" t="s">
        <v>15</v>
      </c>
      <c r="B8" s="8">
        <v>216</v>
      </c>
      <c r="C8" s="8">
        <v>1</v>
      </c>
      <c r="D8" s="8">
        <v>1.44</v>
      </c>
      <c r="E8" s="8">
        <v>1.3</v>
      </c>
      <c r="F8" s="8">
        <v>56</v>
      </c>
      <c r="G8" s="10">
        <v>2</v>
      </c>
      <c r="H8" s="10">
        <v>0.72</v>
      </c>
      <c r="I8" s="10">
        <v>0.64</v>
      </c>
      <c r="J8" s="11">
        <v>1.94</v>
      </c>
    </row>
    <row r="9" s="2" customFormat="1" ht="26" customHeight="1" spans="1:10">
      <c r="A9" s="8" t="s">
        <v>16</v>
      </c>
      <c r="B9" s="8">
        <v>1248</v>
      </c>
      <c r="C9" s="8">
        <v>9</v>
      </c>
      <c r="D9" s="8">
        <v>12.96</v>
      </c>
      <c r="E9" s="8">
        <v>11.66</v>
      </c>
      <c r="F9" s="8">
        <v>195</v>
      </c>
      <c r="G9" s="10">
        <v>7</v>
      </c>
      <c r="H9" s="10">
        <v>2.52</v>
      </c>
      <c r="I9" s="10">
        <v>2.25</v>
      </c>
      <c r="J9" s="11">
        <v>13.91</v>
      </c>
    </row>
    <row r="10" s="2" customFormat="1" ht="26" customHeight="1" spans="1:10">
      <c r="A10" s="8" t="s">
        <v>17</v>
      </c>
      <c r="B10" s="8">
        <v>2269</v>
      </c>
      <c r="C10" s="8">
        <v>16</v>
      </c>
      <c r="D10" s="8">
        <v>23.04</v>
      </c>
      <c r="E10" s="8">
        <v>20.74</v>
      </c>
      <c r="F10" s="8">
        <v>248</v>
      </c>
      <c r="G10" s="10">
        <v>9</v>
      </c>
      <c r="H10" s="10">
        <v>3.24</v>
      </c>
      <c r="I10" s="10">
        <v>2.9</v>
      </c>
      <c r="J10" s="11">
        <v>23.64</v>
      </c>
    </row>
    <row r="11" s="2" customFormat="1" ht="26" customHeight="1" spans="1:10">
      <c r="A11" s="8" t="s">
        <v>18</v>
      </c>
      <c r="B11" s="8">
        <v>866</v>
      </c>
      <c r="C11" s="8">
        <v>6</v>
      </c>
      <c r="D11" s="8">
        <v>8.64</v>
      </c>
      <c r="E11" s="8">
        <v>7.78</v>
      </c>
      <c r="F11" s="8">
        <v>185</v>
      </c>
      <c r="G11" s="10">
        <v>7</v>
      </c>
      <c r="H11" s="10">
        <v>2.52</v>
      </c>
      <c r="I11" s="10">
        <v>2.25</v>
      </c>
      <c r="J11" s="11">
        <v>10.03</v>
      </c>
    </row>
    <row r="12" s="2" customFormat="1" ht="26" customHeight="1" spans="1:10">
      <c r="A12" s="8" t="s">
        <v>19</v>
      </c>
      <c r="B12" s="8">
        <v>969</v>
      </c>
      <c r="C12" s="8">
        <v>7</v>
      </c>
      <c r="D12" s="8">
        <v>10.08</v>
      </c>
      <c r="E12" s="8">
        <v>9.07</v>
      </c>
      <c r="F12" s="8">
        <v>152</v>
      </c>
      <c r="G12" s="10">
        <v>6</v>
      </c>
      <c r="H12" s="10">
        <v>2.16</v>
      </c>
      <c r="I12" s="10">
        <v>1.93</v>
      </c>
      <c r="J12" s="11">
        <v>11</v>
      </c>
    </row>
    <row r="13" s="2" customFormat="1" ht="26" customHeight="1" spans="1:10">
      <c r="A13" s="8" t="s">
        <v>20</v>
      </c>
      <c r="B13" s="8">
        <v>943</v>
      </c>
      <c r="C13" s="8">
        <v>6</v>
      </c>
      <c r="D13" s="8">
        <v>8.64</v>
      </c>
      <c r="E13" s="8">
        <v>7.78</v>
      </c>
      <c r="F13" s="8">
        <v>166</v>
      </c>
      <c r="G13" s="10">
        <v>6</v>
      </c>
      <c r="H13" s="10">
        <v>2.16</v>
      </c>
      <c r="I13" s="10">
        <v>1.93</v>
      </c>
      <c r="J13" s="11">
        <v>9.71</v>
      </c>
    </row>
    <row r="14" s="1" customFormat="1" ht="26" customHeight="1" spans="1:10">
      <c r="A14" s="11" t="s">
        <v>9</v>
      </c>
      <c r="B14" s="11">
        <v>7559</v>
      </c>
      <c r="C14" s="11">
        <v>52</v>
      </c>
      <c r="D14" s="6">
        <v>74.88</v>
      </c>
      <c r="E14" s="6">
        <v>67.4</v>
      </c>
      <c r="F14" s="11">
        <v>1027</v>
      </c>
      <c r="G14" s="11">
        <v>38</v>
      </c>
      <c r="H14" s="11">
        <v>13.68</v>
      </c>
      <c r="I14" s="11">
        <v>12.22</v>
      </c>
      <c r="J14" s="11">
        <v>79.62</v>
      </c>
    </row>
    <row r="15" s="2" customFormat="1" ht="71" customHeight="1" spans="1:10">
      <c r="A15" s="12" t="s">
        <v>69</v>
      </c>
      <c r="B15" s="13"/>
      <c r="C15" s="13"/>
      <c r="D15" s="13"/>
      <c r="E15" s="13"/>
      <c r="F15" s="13"/>
      <c r="G15" s="13"/>
      <c r="H15" s="13"/>
      <c r="I15" s="13"/>
      <c r="J15" s="13"/>
    </row>
  </sheetData>
  <mergeCells count="6">
    <mergeCell ref="A2:J2"/>
    <mergeCell ref="B4:E4"/>
    <mergeCell ref="F4:I4"/>
    <mergeCell ref="A15:J15"/>
    <mergeCell ref="A4:A6"/>
    <mergeCell ref="J4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总表 </vt:lpstr>
      <vt:lpstr>附件1-1 毕业后医学教育</vt:lpstr>
      <vt:lpstr>附件1-2-1 继续教育-紧缺人才培训</vt:lpstr>
      <vt:lpstr>附件1-2-2 继续教育-县乡村卫生人才能力提升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曾会清</cp:lastModifiedBy>
  <dcterms:created xsi:type="dcterms:W3CDTF">2021-05-15T10:57:00Z</dcterms:created>
  <dcterms:modified xsi:type="dcterms:W3CDTF">2024-01-18T05:45:47Z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A457FF2CC08649269568BC0856199129_13</vt:lpwstr>
  </property>
  <property fmtid="{D5CDD505-2E9C-101B-9397-08002B2CF9AE}" pid="4" name="KSOReadingLayout">
    <vt:bool>false</vt:bool>
  </property>
</Properties>
</file>