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<sst xmlns="http://schemas.openxmlformats.org/spreadsheetml/2006/main" count="33" uniqueCount="33">
  <si>
    <t>附件2</t>
  </si>
  <si>
    <t>江门市2023年上半年新冠病毒疫苗及接种费用中央财政补助资金明细表</t>
  </si>
  <si>
    <t>单位：元</t>
  </si>
  <si>
    <t>地区</t>
  </si>
  <si>
    <t>2020年基本医疗保险参保人数</t>
  </si>
  <si>
    <t>2022年下半年医保基金负担费用</t>
  </si>
  <si>
    <t>财政应补助资金</t>
  </si>
  <si>
    <t>中央财政应补助资金</t>
  </si>
  <si>
    <t>中央财政应补助资金系数</t>
  </si>
  <si>
    <t>本次中央补助</t>
  </si>
  <si>
    <t>职工医保疫苗费用</t>
  </si>
  <si>
    <t>城乡居民医保疫苗
费用</t>
  </si>
  <si>
    <t>小计</t>
  </si>
  <si>
    <t>职工医保参保人数</t>
  </si>
  <si>
    <t>居民医保参保人数</t>
  </si>
  <si>
    <t>(1)=(2)+(3)</t>
  </si>
  <si>
    <t>(2)</t>
  </si>
  <si>
    <t>(3)</t>
  </si>
  <si>
    <t>(4)</t>
  </si>
  <si>
    <t>(5)=(4)*0.3</t>
  </si>
  <si>
    <t>(6)=(5)*0.3</t>
  </si>
  <si>
    <t>(7)=(6)/总</t>
  </si>
  <si>
    <t>(8)=80000*(7)</t>
  </si>
  <si>
    <t>(9)=(8)/(1)*(2)</t>
  </si>
  <si>
    <t>(10)=(8)/(1)*(3)</t>
  </si>
  <si>
    <t>全市合计</t>
  </si>
  <si>
    <t>蓬江区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</si>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</sst>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_ "/>
    <numFmt numFmtId="41" formatCode="_ * #,##0_ ;_ * \-#,##0_ ;_ * &quot;-&quot;_ ;_ @_ "/>
  </numFmts>
  <fonts count="30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方正小标宋_GBK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8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31" borderId="23" applyNumberFormat="0" applyAlignment="0" applyProtection="0">
      <alignment vertical="center"/>
    </xf>
    <xf numFmtId="0" fontId="27" fillId="28" borderId="24" applyNumberFormat="0" applyAlignment="0" applyProtection="0">
      <alignment vertical="center"/>
    </xf>
    <xf numFmtId="0" fontId="29" fillId="33" borderId="25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8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vertical="center"/>
    </xf>
    <xf numFmtId="49" fontId="1" fillId="0" borderId="0" xfId="0" applyNumberFormat="1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ill="1" applyBorder="1" applyAlignment="1"/>
    <xf numFmtId="0" fontId="3" fillId="0" borderId="0" xfId="0" applyFont="1" applyAlignment="1" applyProtection="1">
      <alignment horizontal="left" vertical="center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38" fontId="6" fillId="0" borderId="3" xfId="0" applyNumberFormat="1" applyFont="1" applyFill="1" applyBorder="1" applyAlignment="1">
      <alignment horizontal="center" vertical="center"/>
    </xf>
    <xf numFmtId="38" fontId="5" fillId="0" borderId="3" xfId="2" applyNumberFormat="1" applyFont="1" applyFill="1" applyBorder="1" applyAlignment="1">
      <alignment horizontal="center" vertical="center" wrapText="1"/>
    </xf>
    <xf numFmtId="38" fontId="5" fillId="0" borderId="3" xfId="0" applyNumberFormat="1" applyFont="1" applyFill="1" applyBorder="1" applyAlignment="1">
      <alignment horizontal="center" vertical="center"/>
    </xf>
    <xf numFmtId="38" fontId="5" fillId="0" borderId="3" xfId="1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Border="1" applyAlignment="1" applyProtection="1">
      <alignment horizontal="center" vertical="center"/>
    </xf>
    <xf numFmtId="176" fontId="8" fillId="0" borderId="9" xfId="0" applyNumberFormat="1" applyFont="1" applyBorder="1" applyAlignment="1" applyProtection="1">
      <alignment horizontal="center" vertical="center"/>
    </xf>
    <xf numFmtId="176" fontId="5" fillId="0" borderId="3" xfId="0" applyNumberFormat="1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49" fontId="1" fillId="2" borderId="13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14" xfId="0" applyNumberFormat="1" applyFont="1" applyFill="1" applyBorder="1" applyAlignment="1" applyProtection="1">
      <alignment horizontal="center" vertical="center" wrapText="1"/>
    </xf>
    <xf numFmtId="177" fontId="8" fillId="0" borderId="13" xfId="0" applyNumberFormat="1" applyFont="1" applyBorder="1" applyAlignment="1" applyProtection="1">
      <alignment horizontal="center" vertical="center"/>
    </xf>
    <xf numFmtId="177" fontId="8" fillId="0" borderId="3" xfId="0" applyNumberFormat="1" applyFont="1" applyBorder="1" applyAlignment="1" applyProtection="1">
      <alignment horizontal="center" vertical="center"/>
    </xf>
    <xf numFmtId="177" fontId="8" fillId="0" borderId="14" xfId="0" applyNumberFormat="1" applyFont="1" applyBorder="1" applyAlignment="1" applyProtection="1">
      <alignment horizontal="center" vertical="center"/>
    </xf>
    <xf numFmtId="177" fontId="5" fillId="0" borderId="13" xfId="0" applyNumberFormat="1" applyFont="1" applyBorder="1" applyAlignment="1" applyProtection="1">
      <alignment horizontal="center" vertical="center"/>
    </xf>
    <xf numFmtId="177" fontId="5" fillId="0" borderId="3" xfId="0" applyNumberFormat="1" applyFont="1" applyBorder="1" applyAlignment="1" applyProtection="1">
      <alignment horizontal="center" vertical="center"/>
    </xf>
    <xf numFmtId="177" fontId="5" fillId="0" borderId="14" xfId="0" applyNumberFormat="1" applyFont="1" applyBorder="1" applyAlignment="1" applyProtection="1">
      <alignment horizontal="center" vertical="center"/>
    </xf>
    <xf numFmtId="177" fontId="5" fillId="0" borderId="13" xfId="0" applyNumberFormat="1" applyFont="1" applyFill="1" applyBorder="1" applyAlignment="1" applyProtection="1">
      <alignment horizontal="center" vertical="center"/>
    </xf>
    <xf numFmtId="177" fontId="5" fillId="0" borderId="15" xfId="0" applyNumberFormat="1" applyFont="1" applyBorder="1" applyAlignment="1" applyProtection="1">
      <alignment horizontal="center" vertical="center"/>
    </xf>
    <xf numFmtId="177" fontId="5" fillId="0" borderId="16" xfId="0" applyNumberFormat="1" applyFont="1" applyBorder="1" applyAlignment="1" applyProtection="1">
      <alignment horizontal="center" vertical="center"/>
    </xf>
    <xf numFmtId="177" fontId="5" fillId="0" borderId="17" xfId="0" applyNumberFormat="1" applyFont="1" applyBorder="1" applyAlignment="1" applyProtection="1">
      <alignment horizontal="center" vertical="center"/>
    </xf>
  </cellXfs>
  <cellStyles count="51">
    <cellStyle name="常规" xfId="0" builtinId="0"/>
    <cellStyle name="常规_江门市医疗保险覆盖率目标任务完成进度月报表20100601" xfId="1"/>
    <cellStyle name="0,0_x005f_x000d__x005f_x000a_NA_x005f_x000d__x005f_x000a_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view="pageBreakPreview" zoomScale="110" zoomScaleNormal="100" workbookViewId="0">
      <selection activeCell="J12" sqref="J12"/>
    </sheetView>
  </sheetViews>
  <sheetFormatPr defaultColWidth="7.875" defaultRowHeight="15.75"/>
  <cols>
    <col min="1" max="1" width="13.625" style="5" customWidth="1"/>
    <col min="2" max="4" width="13.5" style="6" customWidth="1"/>
    <col min="5" max="11" width="16.875" style="1" customWidth="1"/>
    <col min="12" max="16384" width="7.875" style="1"/>
  </cols>
  <sheetData>
    <row r="1" s="2" customFormat="1" ht="20" customHeight="1" spans="1:4">
      <c r="A1" s="7" t="s">
        <v>0</v>
      </c>
      <c r="B1" s="8"/>
      <c r="C1" s="8"/>
      <c r="D1" s="8"/>
    </row>
    <row r="2" ht="41.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4" customHeight="1" spans="2:11">
      <c r="B3" s="10"/>
      <c r="C3" s="10"/>
      <c r="D3" s="10"/>
      <c r="E3" s="24"/>
      <c r="F3" s="24"/>
      <c r="G3" s="24"/>
      <c r="H3" s="24"/>
      <c r="I3" s="24"/>
      <c r="J3" s="24"/>
      <c r="K3" s="36" t="s">
        <v>2</v>
      </c>
    </row>
    <row r="4" ht="32.1" customHeight="1" spans="1:11">
      <c r="A4" s="11" t="s">
        <v>3</v>
      </c>
      <c r="B4" s="12" t="s">
        <v>4</v>
      </c>
      <c r="C4" s="12"/>
      <c r="D4" s="12"/>
      <c r="E4" s="25" t="s">
        <v>5</v>
      </c>
      <c r="F4" s="26" t="s">
        <v>6</v>
      </c>
      <c r="G4" s="27" t="s">
        <v>7</v>
      </c>
      <c r="H4" s="27" t="s">
        <v>8</v>
      </c>
      <c r="I4" s="37" t="s">
        <v>9</v>
      </c>
      <c r="J4" s="38" t="s">
        <v>10</v>
      </c>
      <c r="K4" s="39" t="s">
        <v>11</v>
      </c>
    </row>
    <row r="5" ht="45" customHeight="1" spans="1:11">
      <c r="A5" s="13"/>
      <c r="B5" s="12" t="s">
        <v>12</v>
      </c>
      <c r="C5" s="12" t="s">
        <v>13</v>
      </c>
      <c r="D5" s="12" t="s">
        <v>14</v>
      </c>
      <c r="E5" s="25"/>
      <c r="F5" s="28"/>
      <c r="G5" s="29"/>
      <c r="H5" s="29"/>
      <c r="I5" s="40"/>
      <c r="J5" s="25"/>
      <c r="K5" s="41"/>
    </row>
    <row r="6" s="3" customFormat="1" ht="23" customHeight="1" spans="1:11">
      <c r="A6" s="14"/>
      <c r="B6" s="15" t="s">
        <v>15</v>
      </c>
      <c r="C6" s="15" t="s">
        <v>16</v>
      </c>
      <c r="D6" s="15" t="s">
        <v>17</v>
      </c>
      <c r="E6" s="30" t="s">
        <v>18</v>
      </c>
      <c r="F6" s="31" t="s">
        <v>19</v>
      </c>
      <c r="G6" s="31" t="s">
        <v>20</v>
      </c>
      <c r="H6" s="31" t="s">
        <v>21</v>
      </c>
      <c r="I6" s="42" t="s">
        <v>22</v>
      </c>
      <c r="J6" s="43" t="s">
        <v>23</v>
      </c>
      <c r="K6" s="44" t="s">
        <v>24</v>
      </c>
    </row>
    <row r="7" s="4" customFormat="1" ht="30" customHeight="1" spans="1:11">
      <c r="A7" s="16" t="s">
        <v>25</v>
      </c>
      <c r="B7" s="17">
        <f t="shared" ref="B7:H7" si="0">SUM(B8:B14)</f>
        <v>3956058</v>
      </c>
      <c r="C7" s="17">
        <f t="shared" si="0"/>
        <v>1471799</v>
      </c>
      <c r="D7" s="17">
        <f t="shared" si="0"/>
        <v>2484259</v>
      </c>
      <c r="E7" s="32">
        <f t="shared" si="0"/>
        <v>6416083.5</v>
      </c>
      <c r="F7" s="33">
        <f t="shared" si="0"/>
        <v>1924825.05</v>
      </c>
      <c r="G7" s="33">
        <f t="shared" si="0"/>
        <v>577447.52</v>
      </c>
      <c r="H7" s="33">
        <f t="shared" si="0"/>
        <v>1</v>
      </c>
      <c r="I7" s="45">
        <v>80000</v>
      </c>
      <c r="J7" s="46">
        <f>SUM(J8:J14)</f>
        <v>29785</v>
      </c>
      <c r="K7" s="47">
        <f>SUM(K8:K14)</f>
        <v>50215</v>
      </c>
    </row>
    <row r="8" ht="30" customHeight="1" spans="1:11">
      <c r="A8" s="18" t="s">
        <v>26</v>
      </c>
      <c r="B8" s="19">
        <f t="shared" ref="B8:B14" si="1">SUM(C8:D8)</f>
        <v>624832</v>
      </c>
      <c r="C8" s="20">
        <v>414563</v>
      </c>
      <c r="D8" s="19">
        <v>210269</v>
      </c>
      <c r="E8" s="34">
        <v>975096</v>
      </c>
      <c r="F8" s="35">
        <f>E8*0.3</f>
        <v>292528.8</v>
      </c>
      <c r="G8" s="35">
        <f>ROUND(F8*0.3,2)</f>
        <v>87758.64</v>
      </c>
      <c r="H8" s="35">
        <f>F8/F7</f>
        <v>0.151976825114573</v>
      </c>
      <c r="I8" s="48">
        <v>12158</v>
      </c>
      <c r="J8" s="49">
        <f t="shared" ref="J8:J14" si="2">ROUND(I8/B8*C8,0)</f>
        <v>8067</v>
      </c>
      <c r="K8" s="50">
        <f t="shared" ref="K8:K14" si="3">ROUND(I8/B8*D8,0)</f>
        <v>4091</v>
      </c>
    </row>
    <row r="9" ht="30" customHeight="1" spans="1:11">
      <c r="A9" s="18" t="s">
        <v>27</v>
      </c>
      <c r="B9" s="19">
        <f t="shared" si="1"/>
        <v>239079</v>
      </c>
      <c r="C9" s="21">
        <v>163832</v>
      </c>
      <c r="D9" s="19">
        <v>75247</v>
      </c>
      <c r="E9" s="34">
        <v>656370.5</v>
      </c>
      <c r="F9" s="35">
        <f t="shared" ref="F9:F14" si="4">E9*0.3</f>
        <v>196911.15</v>
      </c>
      <c r="G9" s="35">
        <f t="shared" ref="G9:G14" si="5">ROUND(F9*0.3,2)</f>
        <v>59073.35</v>
      </c>
      <c r="H9" s="35">
        <f>F9/F7</f>
        <v>0.102300803909425</v>
      </c>
      <c r="I9" s="48">
        <v>8184</v>
      </c>
      <c r="J9" s="49">
        <f t="shared" si="2"/>
        <v>5608</v>
      </c>
      <c r="K9" s="50">
        <f t="shared" si="3"/>
        <v>2576</v>
      </c>
    </row>
    <row r="10" ht="30" customHeight="1" spans="1:11">
      <c r="A10" s="18" t="s">
        <v>28</v>
      </c>
      <c r="B10" s="19">
        <f t="shared" si="1"/>
        <v>756118</v>
      </c>
      <c r="C10" s="21">
        <v>324802</v>
      </c>
      <c r="D10" s="19">
        <v>431316</v>
      </c>
      <c r="E10" s="34">
        <v>895429</v>
      </c>
      <c r="F10" s="35">
        <f t="shared" si="4"/>
        <v>268628.7</v>
      </c>
      <c r="G10" s="35">
        <f t="shared" si="5"/>
        <v>80588.61</v>
      </c>
      <c r="H10" s="35">
        <f>F10/F7</f>
        <v>0.139560060276647</v>
      </c>
      <c r="I10" s="48">
        <v>11165</v>
      </c>
      <c r="J10" s="49">
        <f t="shared" si="2"/>
        <v>4796</v>
      </c>
      <c r="K10" s="50">
        <f t="shared" si="3"/>
        <v>6369</v>
      </c>
    </row>
    <row r="11" ht="30" customHeight="1" spans="1:11">
      <c r="A11" s="18" t="s">
        <v>29</v>
      </c>
      <c r="B11" s="19">
        <f t="shared" si="1"/>
        <v>849862</v>
      </c>
      <c r="C11" s="22">
        <v>161188</v>
      </c>
      <c r="D11" s="19">
        <v>688674</v>
      </c>
      <c r="E11" s="34">
        <v>626655</v>
      </c>
      <c r="F11" s="35">
        <f t="shared" si="4"/>
        <v>187996.5</v>
      </c>
      <c r="G11" s="35">
        <f t="shared" si="5"/>
        <v>56398.95</v>
      </c>
      <c r="H11" s="35">
        <f>F11/F7</f>
        <v>0.0976693959796502</v>
      </c>
      <c r="I11" s="48">
        <v>7814</v>
      </c>
      <c r="J11" s="49">
        <f t="shared" si="2"/>
        <v>1482</v>
      </c>
      <c r="K11" s="50">
        <f t="shared" si="3"/>
        <v>6332</v>
      </c>
    </row>
    <row r="12" ht="30" customHeight="1" spans="1:11">
      <c r="A12" s="18" t="s">
        <v>30</v>
      </c>
      <c r="B12" s="19">
        <f t="shared" si="1"/>
        <v>620705</v>
      </c>
      <c r="C12" s="21">
        <v>149229</v>
      </c>
      <c r="D12" s="19">
        <v>471476</v>
      </c>
      <c r="E12" s="34">
        <v>1125352</v>
      </c>
      <c r="F12" s="35">
        <f t="shared" si="4"/>
        <v>337605.6</v>
      </c>
      <c r="G12" s="35">
        <f t="shared" si="5"/>
        <v>101281.68</v>
      </c>
      <c r="H12" s="35">
        <f>F12/F7</f>
        <v>0.175395472954802</v>
      </c>
      <c r="I12" s="51">
        <v>14031</v>
      </c>
      <c r="J12" s="49">
        <f t="shared" si="2"/>
        <v>3373</v>
      </c>
      <c r="K12" s="50">
        <f t="shared" si="3"/>
        <v>10658</v>
      </c>
    </row>
    <row r="13" ht="30" customHeight="1" spans="1:11">
      <c r="A13" s="18" t="s">
        <v>31</v>
      </c>
      <c r="B13" s="19">
        <f t="shared" si="1"/>
        <v>406972</v>
      </c>
      <c r="C13" s="21">
        <v>171988</v>
      </c>
      <c r="D13" s="19">
        <v>234984</v>
      </c>
      <c r="E13" s="34">
        <v>495542</v>
      </c>
      <c r="F13" s="35">
        <f t="shared" si="4"/>
        <v>148662.6</v>
      </c>
      <c r="G13" s="35">
        <f t="shared" si="5"/>
        <v>44598.78</v>
      </c>
      <c r="H13" s="35">
        <f>F13/F7</f>
        <v>0.0772343439732354</v>
      </c>
      <c r="I13" s="48">
        <v>6179</v>
      </c>
      <c r="J13" s="49">
        <f t="shared" si="2"/>
        <v>2611</v>
      </c>
      <c r="K13" s="50">
        <f t="shared" si="3"/>
        <v>3568</v>
      </c>
    </row>
    <row r="14" ht="30" customHeight="1" spans="1:11">
      <c r="A14" s="18" t="s">
        <v>32</v>
      </c>
      <c r="B14" s="19">
        <f t="shared" si="1"/>
        <v>458490</v>
      </c>
      <c r="C14" s="21">
        <v>86197</v>
      </c>
      <c r="D14" s="19">
        <v>372293</v>
      </c>
      <c r="E14" s="34">
        <v>1641639</v>
      </c>
      <c r="F14" s="35">
        <f t="shared" si="4"/>
        <v>492491.7</v>
      </c>
      <c r="G14" s="35">
        <f t="shared" si="5"/>
        <v>147747.51</v>
      </c>
      <c r="H14" s="35">
        <f>F14/F7</f>
        <v>0.255863097791667</v>
      </c>
      <c r="I14" s="52">
        <v>20469</v>
      </c>
      <c r="J14" s="53">
        <f t="shared" si="2"/>
        <v>3848</v>
      </c>
      <c r="K14" s="54">
        <f t="shared" si="3"/>
        <v>16621</v>
      </c>
    </row>
    <row r="16" ht="60" customHeight="1" spans="1:1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</row>
  </sheetData>
  <sheetProtection selectLockedCells="1" selectUnlockedCells="1"/>
  <mergeCells count="11">
    <mergeCell ref="A2:K2"/>
    <mergeCell ref="B4:D4"/>
    <mergeCell ref="A16:K16"/>
    <mergeCell ref="A4:A6"/>
    <mergeCell ref="E4:E5"/>
    <mergeCell ref="F4:F5"/>
    <mergeCell ref="G4:G5"/>
    <mergeCell ref="H4:H5"/>
    <mergeCell ref="I4:I5"/>
    <mergeCell ref="J4:J5"/>
    <mergeCell ref="K4:K5"/>
  </mergeCells>
  <pageMargins left="0.75" right="0.75" top="1" bottom="1" header="0.511805555555556" footer="0.511805555555556"/>
  <pageSetup paperSize="9" scale="70" orientation="landscape" horizontalDpi="300" verticalDpi="300"/>
  <headerFooter alignWithMargins="0" scaleWithDoc="0"/>
  <ignoredErrors>
    <ignoredError sqref="B8:B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梁绮琦</cp:lastModifiedBy>
  <cp:revision>1</cp:revision>
  <dcterms:created xsi:type="dcterms:W3CDTF">2022-04-30T09:49:00Z</dcterms:created>
  <dcterms:modified xsi:type="dcterms:W3CDTF">2023-11-13T09:19:11Z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0748A08F0E0E9CBAFF0D4A6536F6419E</vt:lpwstr>
  </property>
</Properties>
</file>