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90" windowWidth="24000" windowHeight="9675"/>
  </bookViews>
  <sheets>
    <sheet name="Sheet2" sheetId="3" r:id="rId1"/>
  </sheets>
  <calcPr calcId="144525"/>
</workbook>
</file>

<file path=xl/calcChain.xml><?xml version="1.0" encoding="utf-8"?>
<calcChain xmlns="http://schemas.openxmlformats.org/spreadsheetml/2006/main">
  <c r="R12" i="3" l="1"/>
  <c r="R13" i="3"/>
  <c r="R14" i="3"/>
  <c r="R15" i="3"/>
  <c r="R16" i="3"/>
  <c r="R17" i="3"/>
  <c r="R11" i="3"/>
  <c r="J12" i="3"/>
  <c r="J13" i="3"/>
  <c r="J14" i="3"/>
  <c r="J15" i="3"/>
  <c r="J16" i="3"/>
  <c r="M16" i="3" s="1"/>
  <c r="Q16" i="3" s="1"/>
  <c r="J17" i="3"/>
  <c r="M17" i="3" s="1"/>
  <c r="Q17" i="3" s="1"/>
  <c r="M11" i="3"/>
  <c r="Q11" i="3" s="1"/>
  <c r="M12" i="3"/>
  <c r="Q12" i="3" s="1"/>
  <c r="M13" i="3"/>
  <c r="Q13" i="3" s="1"/>
  <c r="M14" i="3"/>
  <c r="Q14" i="3" s="1"/>
  <c r="M15" i="3"/>
  <c r="Q15" i="3" s="1"/>
  <c r="J11" i="3"/>
  <c r="C12" i="3"/>
  <c r="C13" i="3"/>
  <c r="C14" i="3"/>
  <c r="C15" i="3"/>
  <c r="C16" i="3"/>
  <c r="C17" i="3"/>
  <c r="C11" i="3"/>
  <c r="P12" i="3"/>
  <c r="P13" i="3"/>
  <c r="P14" i="3"/>
  <c r="P15" i="3"/>
  <c r="P16" i="3"/>
  <c r="P17" i="3"/>
  <c r="P11" i="3"/>
  <c r="F11" i="3" l="1"/>
  <c r="G12" i="3"/>
  <c r="G13" i="3"/>
  <c r="G11" i="3"/>
  <c r="G14" i="3"/>
  <c r="N9" i="3"/>
  <c r="F17" i="3" l="1"/>
  <c r="F16" i="3"/>
  <c r="F15" i="3"/>
  <c r="F14" i="3"/>
  <c r="F13" i="3"/>
  <c r="F12" i="3"/>
  <c r="E9" i="3"/>
  <c r="P9" i="3"/>
  <c r="Q9" i="3" s="1"/>
  <c r="H9" i="3"/>
  <c r="G9" i="3"/>
  <c r="D9" i="3"/>
  <c r="C9" i="3"/>
  <c r="B9" i="3"/>
  <c r="F9" i="3" l="1"/>
  <c r="J9" i="3" s="1"/>
</calcChain>
</file>

<file path=xl/sharedStrings.xml><?xml version="1.0" encoding="utf-8"?>
<sst xmlns="http://schemas.openxmlformats.org/spreadsheetml/2006/main" count="72" uniqueCount="58">
  <si>
    <t>栏次</t>
    <phoneticPr fontId="2" type="noConversion"/>
  </si>
  <si>
    <t>1栏</t>
    <phoneticPr fontId="2" type="noConversion"/>
  </si>
  <si>
    <t>2栏</t>
    <phoneticPr fontId="2" type="noConversion"/>
  </si>
  <si>
    <t>3栏</t>
    <phoneticPr fontId="2" type="noConversion"/>
  </si>
  <si>
    <t>6栏</t>
    <phoneticPr fontId="2" type="noConversion"/>
  </si>
  <si>
    <t>7栏</t>
    <phoneticPr fontId="2" type="noConversion"/>
  </si>
  <si>
    <t>8栏</t>
    <phoneticPr fontId="2" type="noConversion"/>
  </si>
  <si>
    <t>结算2021年中央补助资金</t>
    <phoneticPr fontId="2" type="noConversion"/>
  </si>
  <si>
    <t>预拨2022年中央补助资金</t>
    <phoneticPr fontId="2" type="noConversion"/>
  </si>
  <si>
    <t>一般居民</t>
    <phoneticPr fontId="2" type="noConversion"/>
  </si>
  <si>
    <t>中央所属高校大学生</t>
    <phoneticPr fontId="2" type="noConversion"/>
  </si>
  <si>
    <t>参保人数</t>
    <phoneticPr fontId="2" type="noConversion"/>
  </si>
  <si>
    <t>监管局审定2021年6月底参保人数</t>
    <phoneticPr fontId="2" type="noConversion"/>
  </si>
  <si>
    <t>中央核减省内参保人数</t>
    <phoneticPr fontId="2" type="noConversion"/>
  </si>
  <si>
    <t>中央核减跨省重复参保人数</t>
    <phoneticPr fontId="2" type="noConversion"/>
  </si>
  <si>
    <t>实际参保人数</t>
    <phoneticPr fontId="2" type="noConversion"/>
  </si>
  <si>
    <t>实际应拨付</t>
    <phoneticPr fontId="2" type="noConversion"/>
  </si>
  <si>
    <t>应拨付</t>
    <phoneticPr fontId="2" type="noConversion"/>
  </si>
  <si>
    <t>其中：扣减部分</t>
    <phoneticPr fontId="2" type="noConversion"/>
  </si>
  <si>
    <t>此次结算</t>
    <phoneticPr fontId="2" type="noConversion"/>
  </si>
  <si>
    <t>参保人数</t>
    <phoneticPr fontId="2" type="noConversion"/>
  </si>
  <si>
    <t>此次结算</t>
    <phoneticPr fontId="2" type="noConversion"/>
  </si>
  <si>
    <t>小计</t>
    <phoneticPr fontId="2" type="noConversion"/>
  </si>
  <si>
    <t>应预拨</t>
    <phoneticPr fontId="2" type="noConversion"/>
  </si>
  <si>
    <t>此次下达</t>
    <phoneticPr fontId="2" type="noConversion"/>
  </si>
  <si>
    <t>应下达数合计</t>
    <phoneticPr fontId="2" type="noConversion"/>
  </si>
  <si>
    <t>此次下达数</t>
    <phoneticPr fontId="2" type="noConversion"/>
  </si>
  <si>
    <t>江门市小计</t>
    <phoneticPr fontId="2" type="noConversion"/>
  </si>
  <si>
    <t>江门市本级</t>
    <phoneticPr fontId="2" type="noConversion"/>
  </si>
  <si>
    <t>台山市</t>
  </si>
  <si>
    <t>恩平市</t>
  </si>
  <si>
    <t>开平市</t>
  </si>
  <si>
    <t>鹤山市</t>
  </si>
  <si>
    <t>蓬江区</t>
  </si>
  <si>
    <t>江海区</t>
  </si>
  <si>
    <t>新会区</t>
  </si>
  <si>
    <t>4栏=1栏-2栏-3栏</t>
    <phoneticPr fontId="2" type="noConversion"/>
  </si>
  <si>
    <t>结算2021年中央补助资金及预安排2022年中央财政城乡居民基本医疗保险补助资金情况表</t>
    <phoneticPr fontId="2" type="noConversion"/>
  </si>
  <si>
    <t>5栏=6栏-7栏</t>
    <phoneticPr fontId="2" type="noConversion"/>
  </si>
  <si>
    <t>9栏=5栏-8栏</t>
    <phoneticPr fontId="2" type="noConversion"/>
  </si>
  <si>
    <t>12栏=9栏+11栏</t>
    <phoneticPr fontId="2" type="noConversion"/>
  </si>
  <si>
    <t>15栏=13栏-14栏</t>
    <phoneticPr fontId="2" type="noConversion"/>
  </si>
  <si>
    <t>10栏</t>
    <phoneticPr fontId="2" type="noConversion"/>
  </si>
  <si>
    <t>11栏</t>
    <phoneticPr fontId="2" type="noConversion"/>
  </si>
  <si>
    <t>13栏</t>
    <phoneticPr fontId="2" type="noConversion"/>
  </si>
  <si>
    <t>14栏</t>
    <phoneticPr fontId="2" type="noConversion"/>
  </si>
  <si>
    <t>17栏</t>
    <phoneticPr fontId="2" type="noConversion"/>
  </si>
  <si>
    <t>18栏</t>
    <phoneticPr fontId="2" type="noConversion"/>
  </si>
  <si>
    <t>16栏=12栏+15栏</t>
    <phoneticPr fontId="2" type="noConversion"/>
  </si>
  <si>
    <t>地区</t>
    <phoneticPr fontId="2" type="noConversion"/>
  </si>
  <si>
    <t>已预拨(含粤财社〔2021〕305号、粤财社〔2022〕147号</t>
    <phoneticPr fontId="2" type="noConversion"/>
  </si>
  <si>
    <t>已预拨(含粤财社〔2020〕279号、粤财社〔2021〕80号）</t>
    <phoneticPr fontId="2" type="noConversion"/>
  </si>
  <si>
    <t>—</t>
    <phoneticPr fontId="2" type="noConversion"/>
  </si>
  <si>
    <t>—</t>
    <phoneticPr fontId="2" type="noConversion"/>
  </si>
  <si>
    <t>单位：人、元</t>
    <phoneticPr fontId="2" type="noConversion"/>
  </si>
  <si>
    <t>纳入2023年中央提前下达中考虑</t>
    <phoneticPr fontId="2" type="noConversion"/>
  </si>
  <si>
    <t>附件1</t>
    <phoneticPr fontId="2" type="noConversion"/>
  </si>
  <si>
    <t>备注：在分配省级财政补助资金时，仅台山、开平、鹤山、恩平四县市享受省级补助，蓬江、江海、新会三区不享受省级补助，因此，208人已按四县市人数比例分配。中央核减后的202人，是在208人的基础上核减出来的，为保证前后口径统一，对202人同样按四县市人数占比进行分配。
理由：一是中央财政补助对各县市区均按30%比例补助，因此分配的县市区享受的中央补助标准不会变化，不会影响中央资金总金额。二是由于省级财政补助比例为35%，只有四县市才享受，而202人是208人的一部分，因此根据市医保局分配意见将202人按同一口径按比例分配至四县市。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</si>
</sst>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_ * #,##0.00_ ;_ * \-#,##0.00_ ;_ * &quot;-&quot;??_ ;_ @_ "/>
    <numFmt numFmtId="177" formatCode="#,##0_ "/>
  </numFmts>
  <fonts count="9">
    <font>
      <sz val="12"/>
      <name val="宋体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1"/>
      <name val="宋体"/>
      <family val="3"/>
      <charset val="134"/>
      <scheme val="minor"/>
    </font>
    <font>
      <sz val="11"/>
      <name val="宋体"/>
      <family val="3"/>
      <charset val="134"/>
    </font>
    <font>
      <b/>
      <sz val="11"/>
      <name val="宋体"/>
      <family val="3"/>
      <charset val="134"/>
    </font>
    <font>
      <b/>
      <sz val="9"/>
      <name val="宋体"/>
      <family val="3"/>
      <charset val="134"/>
    </font>
    <font>
      <sz val="12"/>
      <name val="黑体"/>
      <family val="3"/>
      <charset val="134"/>
    </font>
    <font>
      <b/>
      <sz val="18"/>
      <name val="方正小标宋_GBK"/>
      <family val="4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176" fontId="1" fillId="0" borderId="0" applyFont="0" applyFill="0" applyBorder="0" applyAlignment="0" applyProtection="0">
      <alignment vertical="center"/>
    </xf>
  </cellStyleXfs>
  <cellXfs count="48">
    <xf numFmtId="0" fontId="0" fillId="0" borderId="0" xfId="0"/>
    <xf numFmtId="0" fontId="0" fillId="0" borderId="0" xfId="0" applyFont="1" applyAlignment="1">
      <alignment vertical="center"/>
    </xf>
    <xf numFmtId="0" fontId="0" fillId="0" borderId="0" xfId="0" applyFont="1" applyAlignment="1">
      <alignment horizontal="right" vertical="center"/>
    </xf>
    <xf numFmtId="0" fontId="0" fillId="0" borderId="0" xfId="0" applyFont="1" applyBorder="1" applyAlignment="1">
      <alignment vertical="center"/>
    </xf>
    <xf numFmtId="38" fontId="0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177" fontId="0" fillId="0" borderId="0" xfId="0" applyNumberFormat="1" applyFont="1" applyAlignment="1">
      <alignment horizontal="right" vertical="center"/>
    </xf>
    <xf numFmtId="0" fontId="4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38" fontId="2" fillId="0" borderId="1" xfId="0" applyNumberFormat="1" applyFont="1" applyBorder="1" applyAlignment="1">
      <alignment horizontal="center" vertical="center"/>
    </xf>
    <xf numFmtId="177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38" fontId="3" fillId="0" borderId="1" xfId="0" applyNumberFormat="1" applyFont="1" applyBorder="1" applyAlignment="1">
      <alignment horizontal="center" vertical="center" wrapText="1"/>
    </xf>
    <xf numFmtId="38" fontId="4" fillId="2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Border="1" applyAlignment="1">
      <alignment horizontal="center" vertical="center"/>
    </xf>
    <xf numFmtId="38" fontId="4" fillId="0" borderId="1" xfId="0" applyNumberFormat="1" applyFont="1" applyBorder="1" applyAlignment="1">
      <alignment horizontal="center" vertical="center"/>
    </xf>
    <xf numFmtId="177" fontId="4" fillId="2" borderId="1" xfId="0" applyNumberFormat="1" applyFont="1" applyFill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38" fontId="4" fillId="0" borderId="1" xfId="0" applyNumberFormat="1" applyFont="1" applyFill="1" applyBorder="1" applyAlignment="1">
      <alignment horizontal="center" vertical="center"/>
    </xf>
    <xf numFmtId="177" fontId="0" fillId="2" borderId="1" xfId="0" applyNumberFormat="1" applyFont="1" applyFill="1" applyBorder="1" applyAlignment="1">
      <alignment horizontal="center" vertical="center"/>
    </xf>
    <xf numFmtId="38" fontId="0" fillId="0" borderId="1" xfId="0" applyNumberFormat="1" applyFont="1" applyBorder="1" applyAlignment="1">
      <alignment horizontal="center" vertical="center"/>
    </xf>
    <xf numFmtId="38" fontId="0" fillId="2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38" fontId="5" fillId="2" borderId="1" xfId="0" applyNumberFormat="1" applyFont="1" applyFill="1" applyBorder="1" applyAlignment="1">
      <alignment horizontal="center" vertical="center"/>
    </xf>
    <xf numFmtId="38" fontId="5" fillId="0" borderId="1" xfId="0" applyNumberFormat="1" applyFont="1" applyBorder="1" applyAlignment="1">
      <alignment horizontal="center" vertical="center"/>
    </xf>
    <xf numFmtId="177" fontId="5" fillId="2" borderId="1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177" fontId="0" fillId="0" borderId="1" xfId="0" applyNumberFormat="1" applyBorder="1" applyAlignment="1">
      <alignment horizontal="center" vertical="center"/>
    </xf>
    <xf numFmtId="38" fontId="0" fillId="2" borderId="1" xfId="0" applyNumberFormat="1" applyFill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177" fontId="4" fillId="0" borderId="1" xfId="0" applyNumberFormat="1" applyFont="1" applyBorder="1" applyAlignment="1">
      <alignment horizontal="center" vertical="center" wrapText="1"/>
    </xf>
    <xf numFmtId="177" fontId="4" fillId="0" borderId="1" xfId="0" applyNumberFormat="1" applyFont="1" applyBorder="1" applyAlignment="1">
      <alignment horizontal="center" vertical="center"/>
    </xf>
    <xf numFmtId="0" fontId="0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2" xfId="0" applyFont="1" applyBorder="1" applyAlignment="1">
      <alignment horizontal="right" vertical="center"/>
    </xf>
    <xf numFmtId="0" fontId="0" fillId="0" borderId="0" xfId="0" applyFont="1" applyBorder="1" applyAlignment="1">
      <alignment horizontal="right" vertical="center"/>
    </xf>
    <xf numFmtId="38" fontId="4" fillId="0" borderId="1" xfId="0" applyNumberFormat="1" applyFont="1" applyBorder="1" applyAlignment="1">
      <alignment horizontal="center" vertical="center"/>
    </xf>
  </cellXfs>
  <cellStyles count="2">
    <cellStyle name="常规" xfId="0" builtinId="0"/>
    <cellStyle name="千位分隔 6" xfId="1"/>
  </cellStyles>
  <dxfs count="0"/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9"/>
  <sheetViews>
    <sheetView tabSelected="1" zoomScale="90" zoomScaleNormal="90" workbookViewId="0">
      <selection activeCell="R11" sqref="R11:R17"/>
    </sheetView>
  </sheetViews>
  <sheetFormatPr defaultColWidth="8" defaultRowHeight="14.25"/>
  <cols>
    <col min="1" max="1" width="11" style="1" bestFit="1" customWidth="1"/>
    <col min="2" max="2" width="16.125" style="1" customWidth="1"/>
    <col min="3" max="3" width="11.25" style="1" customWidth="1"/>
    <col min="4" max="5" width="13.125" style="1" bestFit="1" customWidth="1"/>
    <col min="6" max="7" width="13.875" style="1" bestFit="1" customWidth="1"/>
    <col min="8" max="8" width="15.25" style="1" bestFit="1" customWidth="1"/>
    <col min="9" max="9" width="16.125" style="1" customWidth="1"/>
    <col min="10" max="10" width="12.75" style="2" bestFit="1" customWidth="1"/>
    <col min="11" max="11" width="9" style="2" bestFit="1" customWidth="1"/>
    <col min="12" max="12" width="8.625" style="4" customWidth="1"/>
    <col min="13" max="13" width="12.75" style="2" bestFit="1" customWidth="1"/>
    <col min="14" max="14" width="13.875" style="2" bestFit="1" customWidth="1"/>
    <col min="15" max="15" width="15.625" style="6" customWidth="1"/>
    <col min="16" max="16" width="16.25" style="1" bestFit="1" customWidth="1"/>
    <col min="17" max="17" width="11.75" style="1" customWidth="1"/>
    <col min="18" max="18" width="15" style="1" customWidth="1"/>
    <col min="19" max="19" width="11.25" style="1" customWidth="1"/>
    <col min="20" max="16384" width="8" style="1"/>
  </cols>
  <sheetData>
    <row r="1" spans="1:19" ht="26.25" customHeight="1">
      <c r="A1" s="29" t="s">
        <v>56</v>
      </c>
    </row>
    <row r="2" spans="1:19" ht="45" customHeight="1">
      <c r="A2" s="33" t="s">
        <v>37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</row>
    <row r="3" spans="1:19" ht="25.5" customHeight="1">
      <c r="A3" s="43"/>
      <c r="B3" s="44"/>
      <c r="C3" s="44"/>
      <c r="D3" s="44"/>
      <c r="I3" s="45"/>
      <c r="J3" s="46"/>
      <c r="K3" s="46"/>
      <c r="N3" s="5"/>
      <c r="O3" s="5"/>
      <c r="P3" s="3"/>
      <c r="Q3" s="3"/>
      <c r="S3" s="32" t="s">
        <v>54</v>
      </c>
    </row>
    <row r="4" spans="1:19" ht="28.5" customHeight="1">
      <c r="A4" s="7"/>
      <c r="B4" s="37" t="s">
        <v>7</v>
      </c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 t="s">
        <v>8</v>
      </c>
      <c r="O4" s="37"/>
      <c r="P4" s="37"/>
      <c r="Q4" s="37" t="s">
        <v>25</v>
      </c>
      <c r="R4" s="35" t="s">
        <v>26</v>
      </c>
      <c r="S4" s="36" t="s">
        <v>55</v>
      </c>
    </row>
    <row r="5" spans="1:19" ht="28.5" customHeight="1">
      <c r="A5" s="38" t="s">
        <v>49</v>
      </c>
      <c r="B5" s="37" t="s">
        <v>9</v>
      </c>
      <c r="C5" s="37"/>
      <c r="D5" s="37"/>
      <c r="E5" s="37"/>
      <c r="F5" s="37"/>
      <c r="G5" s="37"/>
      <c r="H5" s="37"/>
      <c r="I5" s="37"/>
      <c r="J5" s="37"/>
      <c r="K5" s="37" t="s">
        <v>10</v>
      </c>
      <c r="L5" s="37"/>
      <c r="M5" s="37" t="s">
        <v>22</v>
      </c>
      <c r="N5" s="37" t="s">
        <v>23</v>
      </c>
      <c r="O5" s="41" t="s">
        <v>50</v>
      </c>
      <c r="P5" s="37" t="s">
        <v>24</v>
      </c>
      <c r="Q5" s="37"/>
      <c r="R5" s="35"/>
      <c r="S5" s="37"/>
    </row>
    <row r="6" spans="1:19" ht="28.5" customHeight="1">
      <c r="A6" s="39"/>
      <c r="B6" s="37" t="s">
        <v>11</v>
      </c>
      <c r="C6" s="37"/>
      <c r="D6" s="37"/>
      <c r="E6" s="37"/>
      <c r="F6" s="37" t="s">
        <v>16</v>
      </c>
      <c r="G6" s="37" t="s">
        <v>17</v>
      </c>
      <c r="H6" s="36" t="s">
        <v>18</v>
      </c>
      <c r="I6" s="36" t="s">
        <v>51</v>
      </c>
      <c r="J6" s="37" t="s">
        <v>19</v>
      </c>
      <c r="K6" s="37" t="s">
        <v>20</v>
      </c>
      <c r="L6" s="47" t="s">
        <v>21</v>
      </c>
      <c r="M6" s="37"/>
      <c r="N6" s="37"/>
      <c r="O6" s="42"/>
      <c r="P6" s="37"/>
      <c r="Q6" s="37"/>
      <c r="R6" s="35"/>
      <c r="S6" s="37"/>
    </row>
    <row r="7" spans="1:19" s="14" customFormat="1" ht="39.75" customHeight="1">
      <c r="A7" s="40"/>
      <c r="B7" s="13" t="s">
        <v>12</v>
      </c>
      <c r="C7" s="13" t="s">
        <v>13</v>
      </c>
      <c r="D7" s="13" t="s">
        <v>14</v>
      </c>
      <c r="E7" s="12" t="s">
        <v>15</v>
      </c>
      <c r="F7" s="37"/>
      <c r="G7" s="37"/>
      <c r="H7" s="37"/>
      <c r="I7" s="37"/>
      <c r="J7" s="37"/>
      <c r="K7" s="37"/>
      <c r="L7" s="47"/>
      <c r="M7" s="37"/>
      <c r="N7" s="37"/>
      <c r="O7" s="42"/>
      <c r="P7" s="37"/>
      <c r="Q7" s="37"/>
      <c r="R7" s="35"/>
      <c r="S7" s="37"/>
    </row>
    <row r="8" spans="1:19" s="11" customFormat="1" ht="28.5" customHeight="1">
      <c r="A8" s="8" t="s">
        <v>0</v>
      </c>
      <c r="B8" s="8" t="s">
        <v>1</v>
      </c>
      <c r="C8" s="8" t="s">
        <v>2</v>
      </c>
      <c r="D8" s="8" t="s">
        <v>3</v>
      </c>
      <c r="E8" s="8" t="s">
        <v>36</v>
      </c>
      <c r="F8" s="8" t="s">
        <v>38</v>
      </c>
      <c r="G8" s="8" t="s">
        <v>4</v>
      </c>
      <c r="H8" s="8" t="s">
        <v>5</v>
      </c>
      <c r="I8" s="8" t="s">
        <v>6</v>
      </c>
      <c r="J8" s="8" t="s">
        <v>39</v>
      </c>
      <c r="K8" s="8" t="s">
        <v>42</v>
      </c>
      <c r="L8" s="9" t="s">
        <v>43</v>
      </c>
      <c r="M8" s="8" t="s">
        <v>40</v>
      </c>
      <c r="N8" s="8" t="s">
        <v>44</v>
      </c>
      <c r="O8" s="10" t="s">
        <v>45</v>
      </c>
      <c r="P8" s="8" t="s">
        <v>41</v>
      </c>
      <c r="Q8" s="8" t="s">
        <v>48</v>
      </c>
      <c r="R8" s="25" t="s">
        <v>46</v>
      </c>
      <c r="S8" s="8" t="s">
        <v>47</v>
      </c>
    </row>
    <row r="9" spans="1:19" s="14" customFormat="1" ht="26.25" customHeight="1">
      <c r="A9" s="18" t="s">
        <v>27</v>
      </c>
      <c r="B9" s="18">
        <f t="shared" ref="B9:H9" si="0">SUM(B10:B17)</f>
        <v>2390344</v>
      </c>
      <c r="C9" s="18">
        <f t="shared" si="0"/>
        <v>12740</v>
      </c>
      <c r="D9" s="18">
        <f t="shared" si="0"/>
        <v>3656</v>
      </c>
      <c r="E9" s="18">
        <f t="shared" si="0"/>
        <v>2373948</v>
      </c>
      <c r="F9" s="18">
        <f t="shared" si="0"/>
        <v>412956115</v>
      </c>
      <c r="G9" s="18">
        <f t="shared" si="0"/>
        <v>413066952</v>
      </c>
      <c r="H9" s="18">
        <f t="shared" si="0"/>
        <v>110837</v>
      </c>
      <c r="I9" s="18">
        <v>421330000</v>
      </c>
      <c r="J9" s="17">
        <f>F9-I9</f>
        <v>-8373885</v>
      </c>
      <c r="K9" s="18"/>
      <c r="L9" s="18"/>
      <c r="M9" s="19">
        <v>-8373885</v>
      </c>
      <c r="N9" s="16">
        <f>SUM(N10:N17)</f>
        <v>434432484</v>
      </c>
      <c r="O9" s="16">
        <v>421040000</v>
      </c>
      <c r="P9" s="16">
        <f>N9-O9</f>
        <v>13392484</v>
      </c>
      <c r="Q9" s="16">
        <f>M9+P9</f>
        <v>5018599</v>
      </c>
      <c r="R9" s="26">
        <v>5018599</v>
      </c>
      <c r="S9" s="16">
        <v>0</v>
      </c>
    </row>
    <row r="10" spans="1:19" s="14" customFormat="1" ht="26.25" customHeight="1">
      <c r="A10" s="18" t="s">
        <v>28</v>
      </c>
      <c r="B10" s="17" t="s">
        <v>52</v>
      </c>
      <c r="C10" s="17" t="s">
        <v>52</v>
      </c>
      <c r="D10" s="18">
        <v>0</v>
      </c>
      <c r="E10" s="17" t="s">
        <v>52</v>
      </c>
      <c r="F10" s="18" t="s">
        <v>53</v>
      </c>
      <c r="G10" s="18" t="s">
        <v>53</v>
      </c>
      <c r="H10" s="18" t="s">
        <v>53</v>
      </c>
      <c r="I10" s="18" t="s">
        <v>53</v>
      </c>
      <c r="J10" s="18" t="s">
        <v>53</v>
      </c>
      <c r="K10" s="18" t="s">
        <v>53</v>
      </c>
      <c r="L10" s="18" t="s">
        <v>53</v>
      </c>
      <c r="M10" s="18" t="s">
        <v>53</v>
      </c>
      <c r="N10" s="18" t="s">
        <v>53</v>
      </c>
      <c r="O10" s="16" t="s">
        <v>52</v>
      </c>
      <c r="P10" s="18" t="s">
        <v>53</v>
      </c>
      <c r="Q10" s="16" t="s">
        <v>52</v>
      </c>
      <c r="R10" s="27" t="s">
        <v>53</v>
      </c>
      <c r="S10" s="16"/>
    </row>
    <row r="11" spans="1:19" s="14" customFormat="1" ht="26.25" customHeight="1">
      <c r="A11" s="15" t="s">
        <v>29</v>
      </c>
      <c r="B11" s="20">
        <v>656157</v>
      </c>
      <c r="C11" s="18">
        <f>B11-D11-E11</f>
        <v>2602</v>
      </c>
      <c r="D11" s="18">
        <v>1005</v>
      </c>
      <c r="E11" s="18">
        <v>652550</v>
      </c>
      <c r="F11" s="18">
        <f>G11-H11</f>
        <v>113521060</v>
      </c>
      <c r="G11" s="18">
        <f>580*0.3*E11</f>
        <v>113543700</v>
      </c>
      <c r="H11" s="21">
        <v>22640</v>
      </c>
      <c r="I11" s="30">
        <v>116927000</v>
      </c>
      <c r="J11" s="17">
        <f>F11-I11</f>
        <v>-3405940</v>
      </c>
      <c r="K11" s="18"/>
      <c r="L11" s="18"/>
      <c r="M11" s="19">
        <f>J11+L11</f>
        <v>-3405940</v>
      </c>
      <c r="N11" s="31">
        <v>119416650</v>
      </c>
      <c r="O11" s="22">
        <v>116380000</v>
      </c>
      <c r="P11" s="16">
        <f>N11-O11</f>
        <v>3036650</v>
      </c>
      <c r="Q11" s="19">
        <f>M11+P11</f>
        <v>-369290</v>
      </c>
      <c r="R11" s="28">
        <f>Q11</f>
        <v>-369290</v>
      </c>
      <c r="S11" s="16"/>
    </row>
    <row r="12" spans="1:19" s="14" customFormat="1" ht="26.25" customHeight="1">
      <c r="A12" s="15" t="s">
        <v>30</v>
      </c>
      <c r="B12" s="20">
        <v>361845</v>
      </c>
      <c r="C12" s="18">
        <f t="shared" ref="C12:C17" si="1">B12-D12-E12</f>
        <v>1741</v>
      </c>
      <c r="D12" s="18">
        <v>554</v>
      </c>
      <c r="E12" s="18">
        <v>359550</v>
      </c>
      <c r="F12" s="18">
        <f t="shared" ref="F12:F17" si="2">G12-H12</f>
        <v>62546551</v>
      </c>
      <c r="G12" s="18">
        <f t="shared" ref="G12:G14" si="3">580*0.3*E12</f>
        <v>62561700</v>
      </c>
      <c r="H12" s="21">
        <v>15149</v>
      </c>
      <c r="I12" s="30">
        <v>63148000</v>
      </c>
      <c r="J12" s="17">
        <f t="shared" ref="J12:J17" si="4">F12-I12</f>
        <v>-601449</v>
      </c>
      <c r="K12" s="18"/>
      <c r="L12" s="18"/>
      <c r="M12" s="19">
        <f t="shared" ref="M12:M17" si="5">J12+L12</f>
        <v>-601449</v>
      </c>
      <c r="N12" s="31">
        <v>65797650</v>
      </c>
      <c r="O12" s="22">
        <v>62610000</v>
      </c>
      <c r="P12" s="16">
        <f t="shared" ref="P12:P17" si="6">N12-O12</f>
        <v>3187650</v>
      </c>
      <c r="Q12" s="19">
        <f t="shared" ref="Q12:Q17" si="7">M12+P12</f>
        <v>2586201</v>
      </c>
      <c r="R12" s="28">
        <f t="shared" ref="R12:R17" si="8">Q12</f>
        <v>2586201</v>
      </c>
      <c r="S12" s="16"/>
    </row>
    <row r="13" spans="1:19" s="14" customFormat="1" ht="26.25" customHeight="1">
      <c r="A13" s="15" t="s">
        <v>31</v>
      </c>
      <c r="B13" s="20">
        <v>452435</v>
      </c>
      <c r="C13" s="18">
        <f t="shared" si="1"/>
        <v>1756</v>
      </c>
      <c r="D13" s="18">
        <v>693</v>
      </c>
      <c r="E13" s="18">
        <v>449986</v>
      </c>
      <c r="F13" s="18">
        <f t="shared" si="2"/>
        <v>78282290</v>
      </c>
      <c r="G13" s="18">
        <f t="shared" si="3"/>
        <v>78297564</v>
      </c>
      <c r="H13" s="21">
        <v>15274</v>
      </c>
      <c r="I13" s="30">
        <v>80060700</v>
      </c>
      <c r="J13" s="17">
        <f t="shared" si="4"/>
        <v>-1778410</v>
      </c>
      <c r="K13" s="18"/>
      <c r="L13" s="18"/>
      <c r="M13" s="19">
        <f t="shared" si="5"/>
        <v>-1778410</v>
      </c>
      <c r="N13" s="31">
        <v>82347438</v>
      </c>
      <c r="O13" s="22">
        <v>80960000</v>
      </c>
      <c r="P13" s="16">
        <f t="shared" si="6"/>
        <v>1387438</v>
      </c>
      <c r="Q13" s="19">
        <f t="shared" si="7"/>
        <v>-390972</v>
      </c>
      <c r="R13" s="28">
        <f t="shared" si="8"/>
        <v>-390972</v>
      </c>
      <c r="S13" s="16"/>
    </row>
    <row r="14" spans="1:19" s="14" customFormat="1" ht="26.25" customHeight="1">
      <c r="A14" s="15" t="s">
        <v>32</v>
      </c>
      <c r="B14" s="20">
        <v>227196</v>
      </c>
      <c r="C14" s="18">
        <f t="shared" si="1"/>
        <v>1373</v>
      </c>
      <c r="D14" s="18">
        <v>347</v>
      </c>
      <c r="E14" s="18">
        <v>225476</v>
      </c>
      <c r="F14" s="18">
        <f t="shared" si="2"/>
        <v>39220881</v>
      </c>
      <c r="G14" s="18">
        <f t="shared" si="3"/>
        <v>39232824</v>
      </c>
      <c r="H14" s="21">
        <v>11943</v>
      </c>
      <c r="I14" s="30">
        <v>39844200</v>
      </c>
      <c r="J14" s="17">
        <f t="shared" si="4"/>
        <v>-623319</v>
      </c>
      <c r="K14" s="18"/>
      <c r="L14" s="18"/>
      <c r="M14" s="19">
        <f t="shared" si="5"/>
        <v>-623319</v>
      </c>
      <c r="N14" s="31">
        <v>41262108</v>
      </c>
      <c r="O14" s="22">
        <v>39940000</v>
      </c>
      <c r="P14" s="16">
        <f t="shared" si="6"/>
        <v>1322108</v>
      </c>
      <c r="Q14" s="19">
        <f t="shared" si="7"/>
        <v>698789</v>
      </c>
      <c r="R14" s="28">
        <f t="shared" si="8"/>
        <v>698789</v>
      </c>
      <c r="S14" s="16"/>
    </row>
    <row r="15" spans="1:19" s="14" customFormat="1" ht="26.25" customHeight="1">
      <c r="A15" s="15" t="s">
        <v>33</v>
      </c>
      <c r="B15" s="20">
        <v>205264</v>
      </c>
      <c r="C15" s="18">
        <f t="shared" si="1"/>
        <v>1969</v>
      </c>
      <c r="D15" s="18">
        <v>313</v>
      </c>
      <c r="E15" s="21">
        <v>202982</v>
      </c>
      <c r="F15" s="18">
        <f t="shared" si="2"/>
        <v>35301738</v>
      </c>
      <c r="G15" s="18">
        <v>35318868</v>
      </c>
      <c r="H15" s="18">
        <v>17130</v>
      </c>
      <c r="I15" s="30">
        <v>35485800</v>
      </c>
      <c r="J15" s="17">
        <f t="shared" si="4"/>
        <v>-184062</v>
      </c>
      <c r="K15" s="18"/>
      <c r="L15" s="18"/>
      <c r="M15" s="19">
        <f t="shared" si="5"/>
        <v>-184062</v>
      </c>
      <c r="N15" s="16">
        <v>37145706</v>
      </c>
      <c r="O15" s="22">
        <v>34600000</v>
      </c>
      <c r="P15" s="16">
        <f t="shared" si="6"/>
        <v>2545706</v>
      </c>
      <c r="Q15" s="19">
        <f t="shared" si="7"/>
        <v>2361644</v>
      </c>
      <c r="R15" s="28">
        <f t="shared" si="8"/>
        <v>2361644</v>
      </c>
      <c r="S15" s="16"/>
    </row>
    <row r="16" spans="1:19" s="14" customFormat="1" ht="26.25" customHeight="1">
      <c r="A16" s="15" t="s">
        <v>34</v>
      </c>
      <c r="B16" s="20">
        <v>73705</v>
      </c>
      <c r="C16" s="18">
        <f t="shared" si="1"/>
        <v>749</v>
      </c>
      <c r="D16" s="18">
        <v>112</v>
      </c>
      <c r="E16" s="21">
        <v>72844</v>
      </c>
      <c r="F16" s="18">
        <f t="shared" si="2"/>
        <v>12668340</v>
      </c>
      <c r="G16" s="18">
        <v>12674856</v>
      </c>
      <c r="H16" s="18">
        <v>6516</v>
      </c>
      <c r="I16" s="30">
        <v>12714700</v>
      </c>
      <c r="J16" s="17">
        <f t="shared" si="4"/>
        <v>-46360</v>
      </c>
      <c r="K16" s="18"/>
      <c r="L16" s="18"/>
      <c r="M16" s="19">
        <f t="shared" si="5"/>
        <v>-46360</v>
      </c>
      <c r="N16" s="16">
        <v>13330452</v>
      </c>
      <c r="O16" s="22">
        <v>12460000</v>
      </c>
      <c r="P16" s="16">
        <f t="shared" si="6"/>
        <v>870452</v>
      </c>
      <c r="Q16" s="19">
        <f t="shared" si="7"/>
        <v>824092</v>
      </c>
      <c r="R16" s="28">
        <f t="shared" si="8"/>
        <v>824092</v>
      </c>
      <c r="S16" s="16"/>
    </row>
    <row r="17" spans="1:19" s="14" customFormat="1" ht="26.25" customHeight="1">
      <c r="A17" s="15" t="s">
        <v>35</v>
      </c>
      <c r="B17" s="20">
        <v>413742</v>
      </c>
      <c r="C17" s="18">
        <f t="shared" si="1"/>
        <v>2550</v>
      </c>
      <c r="D17" s="23">
        <v>632</v>
      </c>
      <c r="E17" s="21">
        <v>410560</v>
      </c>
      <c r="F17" s="23">
        <f t="shared" si="2"/>
        <v>71415255</v>
      </c>
      <c r="G17" s="23">
        <v>71437440</v>
      </c>
      <c r="H17" s="23">
        <v>22185</v>
      </c>
      <c r="I17" s="30">
        <v>73149600</v>
      </c>
      <c r="J17" s="17">
        <f t="shared" si="4"/>
        <v>-1734345</v>
      </c>
      <c r="K17" s="23"/>
      <c r="L17" s="23"/>
      <c r="M17" s="19">
        <f t="shared" si="5"/>
        <v>-1734345</v>
      </c>
      <c r="N17" s="24">
        <v>75132480</v>
      </c>
      <c r="O17" s="22">
        <v>74090000</v>
      </c>
      <c r="P17" s="16">
        <f t="shared" si="6"/>
        <v>1042480</v>
      </c>
      <c r="Q17" s="19">
        <f t="shared" si="7"/>
        <v>-691865</v>
      </c>
      <c r="R17" s="28">
        <f t="shared" si="8"/>
        <v>-691865</v>
      </c>
      <c r="S17" s="24"/>
    </row>
    <row r="18" spans="1:19">
      <c r="E18" s="6"/>
    </row>
    <row r="19" spans="1:19" ht="48" customHeight="1">
      <c r="A19" s="34" t="s">
        <v>57</v>
      </c>
      <c r="B19" s="34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</row>
  </sheetData>
  <mergeCells count="24">
    <mergeCell ref="Q4:Q7"/>
    <mergeCell ref="F6:F7"/>
    <mergeCell ref="G6:G7"/>
    <mergeCell ref="H6:H7"/>
    <mergeCell ref="I6:I7"/>
    <mergeCell ref="J6:J7"/>
    <mergeCell ref="K6:K7"/>
    <mergeCell ref="L6:L7"/>
    <mergeCell ref="A2:S2"/>
    <mergeCell ref="A19:S19"/>
    <mergeCell ref="R4:R7"/>
    <mergeCell ref="S4:S7"/>
    <mergeCell ref="A5:A7"/>
    <mergeCell ref="B5:J5"/>
    <mergeCell ref="K5:L5"/>
    <mergeCell ref="M5:M7"/>
    <mergeCell ref="N5:N7"/>
    <mergeCell ref="O5:O7"/>
    <mergeCell ref="P5:P7"/>
    <mergeCell ref="B6:E6"/>
    <mergeCell ref="A3:D3"/>
    <mergeCell ref="I3:K3"/>
    <mergeCell ref="B4:M4"/>
    <mergeCell ref="N4:P4"/>
  </mergeCells>
  <phoneticPr fontId="2" type="noConversion"/>
  <pageMargins left="0.7" right="0.7" top="0.75" bottom="0.75" header="0.3" footer="0.3"/>
  <pageSetup paperSize="9" scale="3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  <Company>其他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陈雅欣</dc:creator>
  <cp:lastModifiedBy>任桂鸿</cp:lastModifiedBy>
  <dcterms:created xsi:type="dcterms:W3CDTF">2021-11-05T09:30:00Z</dcterms:created>
  <dcterms:modified xsi:type="dcterms:W3CDTF">2022-12-31T02:54:06Z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2052-11.8.2.8621</vt:lpwstr>
  </property>
</Properties>
</file>