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2465"/>
  </bookViews>
  <sheets>
    <sheet name="Sheet1" sheetId="1" r:id="rId1"/>
  </sheets>
  <definedNames>
    <definedName name="_xlnm.Print_Area" localSheetId="0">Sheet1!$A$1:$N$20</definedName>
  </definedNames>
  <calcPr calcId="144525"/>
</workbook>
</file>

<file path=xl/calcChain.xml><?xml version="1.0" encoding="utf-8"?>
<calcChain xmlns="http://schemas.openxmlformats.org/spreadsheetml/2006/main">
  <c r="G6" i="1" l="1"/>
  <c r="M10" i="1"/>
  <c r="F10" i="1" l="1"/>
  <c r="B14" i="1" l="1"/>
  <c r="F16" i="1" l="1"/>
  <c r="G18" i="1" l="1"/>
  <c r="G17" i="1"/>
  <c r="N16" i="1"/>
  <c r="G16" i="1"/>
  <c r="N15" i="1"/>
  <c r="G15" i="1"/>
  <c r="N14" i="1"/>
  <c r="F14" i="1"/>
  <c r="E14" i="1"/>
  <c r="D14" i="1"/>
  <c r="C14" i="1"/>
  <c r="N13" i="1"/>
  <c r="G13" i="1"/>
  <c r="M12" i="1"/>
  <c r="L12" i="1"/>
  <c r="K12" i="1"/>
  <c r="J12" i="1"/>
  <c r="I12" i="1"/>
  <c r="G12" i="1"/>
  <c r="G11" i="1" s="1"/>
  <c r="N11" i="1"/>
  <c r="F11" i="1"/>
  <c r="E11" i="1"/>
  <c r="E20" i="1" s="1"/>
  <c r="D11" i="1"/>
  <c r="C11" i="1"/>
  <c r="B11" i="1"/>
  <c r="N10" i="1"/>
  <c r="G10" i="1"/>
  <c r="G8" i="1" s="1"/>
  <c r="M7" i="1"/>
  <c r="G9" i="1"/>
  <c r="N8" i="1"/>
  <c r="F8" i="1"/>
  <c r="F20" i="1" s="1"/>
  <c r="E8" i="1"/>
  <c r="D8" i="1"/>
  <c r="C8" i="1"/>
  <c r="C20" i="1" s="1"/>
  <c r="B8" i="1"/>
  <c r="B20" i="1" s="1"/>
  <c r="L7" i="1"/>
  <c r="K7" i="1"/>
  <c r="K20" i="1" s="1"/>
  <c r="J7" i="1"/>
  <c r="J20" i="1" s="1"/>
  <c r="I7" i="1"/>
  <c r="I20" i="1" s="1"/>
  <c r="G7" i="1"/>
  <c r="D20" i="1" l="1"/>
  <c r="L20" i="1"/>
  <c r="N12" i="1"/>
  <c r="G14" i="1"/>
  <c r="N7" i="1"/>
  <c r="G20" i="1"/>
  <c r="N9" i="1"/>
  <c r="N6" i="1" l="1"/>
  <c r="M20" i="1"/>
  <c r="Q6" i="1" l="1"/>
  <c r="N20" i="1"/>
</calcChain>
</file>

<file path=xl/sharedStrings.xml><?xml version="1.0" encoding="utf-8"?>
<sst xmlns="http://schemas.openxmlformats.org/spreadsheetml/2006/main" count="45" uniqueCount="38">
  <si>
    <t>单位：万元</t>
  </si>
  <si>
    <t>收    入</t>
  </si>
  <si>
    <t>支    出</t>
  </si>
  <si>
    <t>项目</t>
  </si>
  <si>
    <t>年初预算数</t>
  </si>
  <si>
    <t>第一次调整预算后金额</t>
  </si>
  <si>
    <t>第二次调整预算后金额</t>
  </si>
  <si>
    <t>第三次调整预算后金额</t>
  </si>
  <si>
    <t>第四次调整额</t>
  </si>
  <si>
    <t>第四次调整预算后金额</t>
  </si>
  <si>
    <t>一、一般公共预算收入</t>
  </si>
  <si>
    <t>一、一般公共预算支出</t>
  </si>
  <si>
    <t>二、上年结转收入</t>
  </si>
  <si>
    <t>二、转移性支出</t>
  </si>
  <si>
    <t>三、转移性收入</t>
  </si>
  <si>
    <t xml:space="preserve">  （一）上解上级支出</t>
  </si>
  <si>
    <t xml:space="preserve">  （一）上级补助收入</t>
  </si>
  <si>
    <t xml:space="preserve">  （二）补助下级支出</t>
  </si>
  <si>
    <t xml:space="preserve">  （二）下级上解收入</t>
  </si>
  <si>
    <t xml:space="preserve">  （三）一次性专项补助下级支出</t>
  </si>
  <si>
    <t>四、债务转贷收入</t>
  </si>
  <si>
    <t xml:space="preserve">  （四）全市统筹发展资金转移支付支出</t>
  </si>
  <si>
    <t xml:space="preserve">  （一）再融资债券收入</t>
  </si>
  <si>
    <t>三、债务转贷支出</t>
  </si>
  <si>
    <t xml:space="preserve">  （二）新增一般债券收入</t>
  </si>
  <si>
    <t xml:space="preserve">  （一）再融资债券支出</t>
  </si>
  <si>
    <t>五、调入资金</t>
  </si>
  <si>
    <t xml:space="preserve">  （二）新增一般债券支出</t>
  </si>
  <si>
    <t xml:space="preserve">    （一）调入国有资本预算资金</t>
  </si>
  <si>
    <t>四、债务还本支出</t>
  </si>
  <si>
    <t xml:space="preserve">    （二）调入基金预算资金</t>
  </si>
  <si>
    <t>五、结转下年支出</t>
  </si>
  <si>
    <t xml:space="preserve">    （三）调入其他资金</t>
  </si>
  <si>
    <t xml:space="preserve">    （四）调入预算稳定调节金</t>
  </si>
  <si>
    <t>收入总计</t>
  </si>
  <si>
    <t>支出总计</t>
  </si>
  <si>
    <t>江门市本级2022年一般公共预算调整情况表</t>
    <phoneticPr fontId="11" type="noConversion"/>
  </si>
  <si>
    <t>附表1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</si>
</sst>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 * #,##0.00_ ;_ * \-#,##0.00_ ;_ * &quot;-&quot;??_ ;_ @_ "/>
    <numFmt numFmtId="177" formatCode="_ * #,##0_ ;_ * \-#,##0_ ;_ * &quot;-&quot;??_ ;_ @_ "/>
    <numFmt numFmtId="178" formatCode="#,##0.00_ "/>
    <numFmt numFmtId="179" formatCode="0.0%"/>
  </numFmts>
  <fonts count="14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8"/>
      <color theme="1"/>
      <name val="方正大标宋简体"/>
      <family val="3"/>
      <charset val="134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rgb="FFFFFFFF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0" fillId="0" borderId="0"/>
    <xf numFmtId="176" fontId="9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0" fontId="6" fillId="0" borderId="0"/>
    <xf numFmtId="176" fontId="6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left" vertical="center"/>
    </xf>
    <xf numFmtId="177" fontId="4" fillId="2" borderId="5" xfId="2" applyNumberFormat="1" applyFont="1" applyFill="1" applyBorder="1" applyAlignment="1">
      <alignment horizontal="center" vertical="center" wrapText="1"/>
    </xf>
    <xf numFmtId="177" fontId="5" fillId="0" borderId="5" xfId="2" applyNumberFormat="1" applyFont="1" applyBorder="1" applyAlignment="1">
      <alignment vertical="center"/>
    </xf>
    <xf numFmtId="177" fontId="5" fillId="0" borderId="5" xfId="2" applyNumberFormat="1" applyFont="1" applyFill="1" applyBorder="1" applyAlignment="1">
      <alignment vertical="center"/>
    </xf>
    <xf numFmtId="177" fontId="5" fillId="0" borderId="6" xfId="2" applyNumberFormat="1" applyFont="1" applyFill="1" applyBorder="1" applyAlignment="1">
      <alignment vertical="center"/>
    </xf>
    <xf numFmtId="0" fontId="4" fillId="0" borderId="4" xfId="1" applyNumberFormat="1" applyFont="1" applyFill="1" applyBorder="1" applyAlignment="1">
      <alignment horizontal="left" vertical="center" wrapText="1"/>
    </xf>
    <xf numFmtId="0" fontId="3" fillId="2" borderId="4" xfId="5" applyFont="1" applyFill="1" applyBorder="1" applyAlignment="1">
      <alignment horizontal="left" vertical="center"/>
    </xf>
    <xf numFmtId="1" fontId="4" fillId="0" borderId="4" xfId="1" applyNumberFormat="1" applyFont="1" applyFill="1" applyBorder="1" applyAlignment="1" applyProtection="1">
      <alignment vertical="center"/>
      <protection locked="0"/>
    </xf>
    <xf numFmtId="1" fontId="3" fillId="2" borderId="4" xfId="1" applyNumberFormat="1" applyFont="1" applyFill="1" applyBorder="1" applyAlignment="1" applyProtection="1">
      <alignment vertical="center"/>
      <protection locked="0"/>
    </xf>
    <xf numFmtId="177" fontId="4" fillId="2" borderId="5" xfId="2" applyNumberFormat="1" applyFont="1" applyFill="1" applyBorder="1" applyAlignment="1">
      <alignment horizontal="center" vertical="center"/>
    </xf>
    <xf numFmtId="177" fontId="4" fillId="0" borderId="5" xfId="2" applyNumberFormat="1" applyFont="1" applyFill="1" applyBorder="1" applyAlignment="1">
      <alignment horizontal="center" vertical="center"/>
    </xf>
    <xf numFmtId="177" fontId="4" fillId="0" borderId="6" xfId="2" applyNumberFormat="1" applyFont="1" applyFill="1" applyBorder="1" applyAlignment="1">
      <alignment horizontal="center" vertical="center"/>
    </xf>
    <xf numFmtId="1" fontId="6" fillId="0" borderId="4" xfId="1" applyNumberFormat="1" applyFont="1" applyFill="1" applyBorder="1" applyAlignment="1" applyProtection="1">
      <alignment horizontal="left" vertical="center"/>
      <protection locked="0"/>
    </xf>
    <xf numFmtId="1" fontId="7" fillId="2" borderId="4" xfId="1" applyNumberFormat="1" applyFont="1" applyFill="1" applyBorder="1" applyAlignment="1" applyProtection="1">
      <alignment horizontal="left" vertical="center"/>
      <protection locked="0"/>
    </xf>
    <xf numFmtId="177" fontId="6" fillId="2" borderId="5" xfId="2" applyNumberFormat="1" applyFont="1" applyFill="1" applyBorder="1" applyAlignment="1">
      <alignment horizontal="center" vertical="center"/>
    </xf>
    <xf numFmtId="177" fontId="0" fillId="0" borderId="5" xfId="2" applyNumberFormat="1" applyFont="1" applyBorder="1" applyAlignment="1">
      <alignment vertical="center"/>
    </xf>
    <xf numFmtId="177" fontId="0" fillId="0" borderId="5" xfId="2" applyNumberFormat="1" applyFont="1" applyFill="1" applyBorder="1" applyAlignment="1">
      <alignment vertical="center"/>
    </xf>
    <xf numFmtId="177" fontId="0" fillId="0" borderId="6" xfId="2" applyNumberFormat="1" applyFont="1" applyFill="1" applyBorder="1" applyAlignment="1">
      <alignment vertical="center"/>
    </xf>
    <xf numFmtId="0" fontId="7" fillId="2" borderId="4" xfId="1" applyFont="1" applyFill="1" applyBorder="1" applyAlignment="1">
      <alignment horizontal="left" vertical="center"/>
    </xf>
    <xf numFmtId="0" fontId="6" fillId="0" borderId="4" xfId="1" applyNumberFormat="1" applyFont="1" applyFill="1" applyBorder="1" applyAlignment="1" applyProtection="1">
      <alignment horizontal="left" vertical="center" wrapText="1"/>
      <protection locked="0"/>
    </xf>
    <xf numFmtId="1" fontId="6" fillId="0" borderId="4" xfId="5" applyNumberFormat="1" applyFont="1" applyFill="1" applyBorder="1" applyAlignment="1" applyProtection="1">
      <alignment horizontal="left" vertical="center" wrapText="1"/>
      <protection locked="0"/>
    </xf>
    <xf numFmtId="0" fontId="7" fillId="2" borderId="4" xfId="5" applyFont="1" applyFill="1" applyBorder="1" applyAlignment="1">
      <alignment horizontal="left" vertical="center"/>
    </xf>
    <xf numFmtId="1" fontId="4" fillId="0" borderId="4" xfId="5" applyNumberFormat="1" applyFont="1" applyFill="1" applyBorder="1" applyAlignment="1" applyProtection="1">
      <alignment horizontal="left" vertical="center"/>
      <protection locked="0"/>
    </xf>
    <xf numFmtId="0" fontId="7" fillId="0" borderId="4" xfId="5" applyFont="1" applyFill="1" applyBorder="1" applyAlignment="1">
      <alignment horizontal="left" vertical="center"/>
    </xf>
    <xf numFmtId="0" fontId="4" fillId="0" borderId="4" xfId="1" applyNumberFormat="1" applyFont="1" applyFill="1" applyBorder="1" applyAlignment="1" applyProtection="1">
      <alignment vertical="center" wrapText="1"/>
      <protection locked="0"/>
    </xf>
    <xf numFmtId="0" fontId="6" fillId="0" borderId="4" xfId="1" applyNumberFormat="1" applyFont="1" applyFill="1" applyBorder="1" applyAlignment="1" applyProtection="1">
      <alignment vertical="center" wrapText="1"/>
      <protection locked="0"/>
    </xf>
    <xf numFmtId="0" fontId="8" fillId="0" borderId="4" xfId="0" applyFont="1" applyBorder="1" applyAlignment="1">
      <alignment vertical="center"/>
    </xf>
    <xf numFmtId="177" fontId="8" fillId="0" borderId="5" xfId="2" applyNumberFormat="1" applyFont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177" fontId="4" fillId="2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Fill="1" applyBorder="1" applyAlignment="1">
      <alignment horizontal="center" vertical="center"/>
    </xf>
    <xf numFmtId="177" fontId="4" fillId="0" borderId="9" xfId="2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177" fontId="4" fillId="0" borderId="5" xfId="2" applyNumberFormat="1" applyFont="1" applyFill="1" applyBorder="1" applyAlignment="1">
      <alignment horizontal="center" vertical="center" wrapText="1"/>
    </xf>
    <xf numFmtId="177" fontId="5" fillId="0" borderId="6" xfId="2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177" fontId="4" fillId="2" borderId="6" xfId="2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177" fontId="6" fillId="0" borderId="5" xfId="2" applyNumberFormat="1" applyFont="1" applyFill="1" applyBorder="1" applyAlignment="1">
      <alignment horizontal="center" vertical="center"/>
    </xf>
    <xf numFmtId="177" fontId="0" fillId="0" borderId="6" xfId="2" applyNumberFormat="1" applyFont="1" applyBorder="1" applyAlignment="1">
      <alignment vertical="center"/>
    </xf>
    <xf numFmtId="177" fontId="0" fillId="0" borderId="0" xfId="0" applyNumberFormat="1" applyAlignment="1">
      <alignment vertical="center"/>
    </xf>
    <xf numFmtId="177" fontId="1" fillId="0" borderId="5" xfId="2" applyNumberFormat="1" applyFont="1" applyFill="1" applyBorder="1" applyAlignment="1">
      <alignment horizontal="center"/>
    </xf>
    <xf numFmtId="177" fontId="4" fillId="2" borderId="9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79" fontId="12" fillId="0" borderId="0" xfId="4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7">
    <cellStyle name="百分比" xfId="4" builtinId="5"/>
    <cellStyle name="常规" xfId="0" builtinId="0"/>
    <cellStyle name="常规 2 11 2 2" xfId="5"/>
    <cellStyle name="常规_表3" xfId="1"/>
    <cellStyle name="千位分隔" xfId="2" builtinId="3"/>
    <cellStyle name="千位分隔 2 13" xfId="3"/>
    <cellStyle name="千位分隔 8 3 2" xfId="6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topLeftCell="B7" workbookViewId="0">
      <selection activeCell="H14" sqref="H14"/>
    </sheetView>
  </sheetViews>
  <sheetFormatPr defaultColWidth="9" defaultRowHeight="13.5" x14ac:dyDescent="0.15"/>
  <cols>
    <col min="1" max="1" width="32.75" style="2" customWidth="1"/>
    <col min="2" max="2" width="14.5" style="2" customWidth="1"/>
    <col min="3" max="4" width="17.25" style="2" hidden="1" customWidth="1"/>
    <col min="5" max="5" width="17.25" style="2" customWidth="1"/>
    <col min="6" max="6" width="15.375" style="2" customWidth="1"/>
    <col min="7" max="7" width="17.25" style="2" customWidth="1"/>
    <col min="8" max="8" width="27.25" style="2" customWidth="1"/>
    <col min="9" max="9" width="14.5" style="2" customWidth="1"/>
    <col min="10" max="11" width="17.375" style="2" hidden="1" customWidth="1"/>
    <col min="12" max="12" width="17.25" style="2" customWidth="1"/>
    <col min="13" max="13" width="14.375" style="2" customWidth="1"/>
    <col min="14" max="14" width="17.25" style="2" customWidth="1"/>
    <col min="15" max="15" width="11.625" style="2" customWidth="1"/>
    <col min="16" max="16384" width="9" style="2"/>
  </cols>
  <sheetData>
    <row r="1" spans="1:17" ht="18.75" x14ac:dyDescent="0.15">
      <c r="A1" s="54" t="s">
        <v>37</v>
      </c>
    </row>
    <row r="2" spans="1:17" ht="23.25" x14ac:dyDescent="0.15">
      <c r="A2" s="55" t="s">
        <v>36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7" x14ac:dyDescent="0.15">
      <c r="H3" s="49"/>
      <c r="N3" s="2" t="s">
        <v>0</v>
      </c>
    </row>
    <row r="4" spans="1:17" ht="35.25" customHeight="1" x14ac:dyDescent="0.15">
      <c r="A4" s="56" t="s">
        <v>1</v>
      </c>
      <c r="B4" s="57"/>
      <c r="C4" s="57"/>
      <c r="D4" s="57"/>
      <c r="E4" s="57"/>
      <c r="F4" s="57"/>
      <c r="G4" s="58"/>
      <c r="H4" s="56" t="s">
        <v>2</v>
      </c>
      <c r="I4" s="57"/>
      <c r="J4" s="57"/>
      <c r="K4" s="57"/>
      <c r="L4" s="57"/>
      <c r="M4" s="57"/>
      <c r="N4" s="58"/>
    </row>
    <row r="5" spans="1:17" s="1" customFormat="1" ht="35.25" customHeight="1" x14ac:dyDescent="0.15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 t="s">
        <v>9</v>
      </c>
      <c r="H5" s="7" t="s">
        <v>3</v>
      </c>
      <c r="I5" s="5" t="s">
        <v>4</v>
      </c>
      <c r="J5" s="5" t="s">
        <v>5</v>
      </c>
      <c r="K5" s="5" t="s">
        <v>6</v>
      </c>
      <c r="L5" s="5" t="s">
        <v>7</v>
      </c>
      <c r="M5" s="5" t="s">
        <v>8</v>
      </c>
      <c r="N5" s="41" t="s">
        <v>9</v>
      </c>
    </row>
    <row r="6" spans="1:17" ht="35.25" customHeight="1" x14ac:dyDescent="0.15">
      <c r="A6" s="8" t="s">
        <v>10</v>
      </c>
      <c r="B6" s="9">
        <v>592312.35</v>
      </c>
      <c r="C6" s="9">
        <v>592312.35</v>
      </c>
      <c r="D6" s="10">
        <v>592312.35</v>
      </c>
      <c r="E6" s="10">
        <v>592312.35</v>
      </c>
      <c r="F6" s="11">
        <v>-118302</v>
      </c>
      <c r="G6" s="12">
        <f>E6+F6</f>
        <v>474010.35</v>
      </c>
      <c r="H6" s="13" t="s">
        <v>11</v>
      </c>
      <c r="I6" s="42">
        <v>856327.569200636</v>
      </c>
      <c r="J6" s="42">
        <v>856327.569200636</v>
      </c>
      <c r="K6" s="11">
        <v>856327.569200636</v>
      </c>
      <c r="L6" s="11">
        <v>856327.569200636</v>
      </c>
      <c r="M6" s="11">
        <v>-133156</v>
      </c>
      <c r="N6" s="43">
        <f>L6+M6</f>
        <v>723171.569200636</v>
      </c>
      <c r="O6" s="44"/>
      <c r="P6" s="52">
        <v>780021</v>
      </c>
      <c r="Q6" s="53">
        <f>N6/P6-1</f>
        <v>-7.2881923434579332E-2</v>
      </c>
    </row>
    <row r="7" spans="1:17" ht="35.25" customHeight="1" x14ac:dyDescent="0.15">
      <c r="A7" s="14" t="s">
        <v>12</v>
      </c>
      <c r="B7" s="9">
        <v>20000</v>
      </c>
      <c r="C7" s="9">
        <v>20000</v>
      </c>
      <c r="D7" s="10">
        <v>20000</v>
      </c>
      <c r="E7" s="10">
        <v>20000</v>
      </c>
      <c r="F7" s="11">
        <v>43084</v>
      </c>
      <c r="G7" s="12">
        <f>E7+F7</f>
        <v>63084</v>
      </c>
      <c r="H7" s="15" t="s">
        <v>13</v>
      </c>
      <c r="I7" s="18">
        <f>SUM(I8:I11)</f>
        <v>428754.91079936398</v>
      </c>
      <c r="J7" s="18">
        <f t="shared" ref="J7:L7" si="0">SUM(J8:J11)</f>
        <v>428754.91079936398</v>
      </c>
      <c r="K7" s="18">
        <f t="shared" si="0"/>
        <v>428754.91079936398</v>
      </c>
      <c r="L7" s="18">
        <f t="shared" si="0"/>
        <v>428754.91079936398</v>
      </c>
      <c r="M7" s="18">
        <f>SUM(M8:M11)</f>
        <v>-28933</v>
      </c>
      <c r="N7" s="45">
        <f>SUM(N8:N11)</f>
        <v>399821.91079936398</v>
      </c>
      <c r="O7" s="46"/>
    </row>
    <row r="8" spans="1:17" ht="35.25" customHeight="1" x14ac:dyDescent="0.15">
      <c r="A8" s="16" t="s">
        <v>14</v>
      </c>
      <c r="B8" s="17">
        <f>B9+B10</f>
        <v>329132</v>
      </c>
      <c r="C8" s="17">
        <f t="shared" ref="C8:G8" si="1">C9+C10</f>
        <v>329132</v>
      </c>
      <c r="D8" s="17">
        <f t="shared" si="1"/>
        <v>329132</v>
      </c>
      <c r="E8" s="17">
        <f t="shared" si="1"/>
        <v>329132</v>
      </c>
      <c r="F8" s="18">
        <f t="shared" si="1"/>
        <v>1954</v>
      </c>
      <c r="G8" s="19">
        <f t="shared" si="1"/>
        <v>331086</v>
      </c>
      <c r="H8" s="20" t="s">
        <v>15</v>
      </c>
      <c r="I8" s="47">
        <v>70009</v>
      </c>
      <c r="J8" s="47">
        <v>70009</v>
      </c>
      <c r="K8" s="24">
        <v>70009</v>
      </c>
      <c r="L8" s="47">
        <v>70009</v>
      </c>
      <c r="M8" s="24"/>
      <c r="N8" s="48">
        <f t="shared" ref="N8:N10" si="2">L8+M8</f>
        <v>70009</v>
      </c>
    </row>
    <row r="9" spans="1:17" ht="35.25" customHeight="1" x14ac:dyDescent="0.15">
      <c r="A9" s="21" t="s">
        <v>16</v>
      </c>
      <c r="B9" s="22">
        <v>191886</v>
      </c>
      <c r="C9" s="22">
        <v>191886</v>
      </c>
      <c r="D9" s="23">
        <v>191886</v>
      </c>
      <c r="E9" s="23">
        <v>191886</v>
      </c>
      <c r="F9" s="24">
        <v>20342</v>
      </c>
      <c r="G9" s="25">
        <f t="shared" ref="G9:G10" si="3">E9+F9</f>
        <v>212228</v>
      </c>
      <c r="H9" s="20" t="s">
        <v>17</v>
      </c>
      <c r="I9" s="47">
        <v>157619.5</v>
      </c>
      <c r="J9" s="47">
        <v>157619.5</v>
      </c>
      <c r="K9" s="24">
        <v>157619.5</v>
      </c>
      <c r="L9" s="47">
        <v>157619.5</v>
      </c>
      <c r="M9" s="24"/>
      <c r="N9" s="48">
        <f t="shared" si="2"/>
        <v>157619.5</v>
      </c>
    </row>
    <row r="10" spans="1:17" ht="35.25" customHeight="1" x14ac:dyDescent="0.15">
      <c r="A10" s="26" t="s">
        <v>18</v>
      </c>
      <c r="B10" s="22">
        <v>137246</v>
      </c>
      <c r="C10" s="22">
        <v>137246</v>
      </c>
      <c r="D10" s="23">
        <v>137246</v>
      </c>
      <c r="E10" s="23">
        <v>137246</v>
      </c>
      <c r="F10" s="24">
        <f>-2595-12793-3000</f>
        <v>-18388</v>
      </c>
      <c r="G10" s="25">
        <f t="shared" si="3"/>
        <v>118858</v>
      </c>
      <c r="H10" s="27" t="s">
        <v>19</v>
      </c>
      <c r="I10" s="47">
        <v>111500</v>
      </c>
      <c r="J10" s="47">
        <v>111500</v>
      </c>
      <c r="K10" s="24">
        <v>111500</v>
      </c>
      <c r="L10" s="47">
        <v>111500</v>
      </c>
      <c r="M10" s="24">
        <f>-11562+29-17400</f>
        <v>-28933</v>
      </c>
      <c r="N10" s="48">
        <f t="shared" si="2"/>
        <v>82567</v>
      </c>
    </row>
    <row r="11" spans="1:17" ht="35.25" customHeight="1" x14ac:dyDescent="0.15">
      <c r="A11" s="14" t="s">
        <v>20</v>
      </c>
      <c r="B11" s="17">
        <f>B12+B13</f>
        <v>0</v>
      </c>
      <c r="C11" s="17">
        <f t="shared" ref="C11:G11" si="4">C12+C13</f>
        <v>0</v>
      </c>
      <c r="D11" s="17">
        <f t="shared" si="4"/>
        <v>311033</v>
      </c>
      <c r="E11" s="17">
        <f t="shared" si="4"/>
        <v>311033</v>
      </c>
      <c r="F11" s="18">
        <f t="shared" si="4"/>
        <v>0</v>
      </c>
      <c r="G11" s="19">
        <f t="shared" si="4"/>
        <v>311033</v>
      </c>
      <c r="H11" s="28" t="s">
        <v>21</v>
      </c>
      <c r="I11" s="47">
        <v>89626.410799364006</v>
      </c>
      <c r="J11" s="47">
        <v>89626.410799364006</v>
      </c>
      <c r="K11" s="24">
        <v>89626.410799364006</v>
      </c>
      <c r="L11" s="47">
        <v>89626.410799364006</v>
      </c>
      <c r="M11" s="24"/>
      <c r="N11" s="48">
        <f>L11+M11</f>
        <v>89626.410799364006</v>
      </c>
    </row>
    <row r="12" spans="1:17" ht="35.25" customHeight="1" x14ac:dyDescent="0.15">
      <c r="A12" s="29" t="s">
        <v>22</v>
      </c>
      <c r="B12" s="22">
        <v>0</v>
      </c>
      <c r="C12" s="23">
        <v>0</v>
      </c>
      <c r="D12" s="23">
        <v>298033</v>
      </c>
      <c r="E12" s="23">
        <v>298033</v>
      </c>
      <c r="F12" s="24"/>
      <c r="G12" s="25">
        <f t="shared" ref="G12:G18" si="5">E12+F12</f>
        <v>298033</v>
      </c>
      <c r="H12" s="30" t="s">
        <v>23</v>
      </c>
      <c r="I12" s="18">
        <f>I13+I14</f>
        <v>0</v>
      </c>
      <c r="J12" s="18">
        <f t="shared" ref="J12:N12" si="6">J13+J14</f>
        <v>0</v>
      </c>
      <c r="K12" s="18">
        <f t="shared" si="6"/>
        <v>255269</v>
      </c>
      <c r="L12" s="18">
        <f t="shared" si="6"/>
        <v>255269</v>
      </c>
      <c r="M12" s="18">
        <f t="shared" si="6"/>
        <v>0</v>
      </c>
      <c r="N12" s="45">
        <f t="shared" si="6"/>
        <v>255269</v>
      </c>
    </row>
    <row r="13" spans="1:17" ht="35.25" customHeight="1" x14ac:dyDescent="0.15">
      <c r="A13" s="29" t="s">
        <v>24</v>
      </c>
      <c r="B13" s="17">
        <v>0</v>
      </c>
      <c r="C13" s="23">
        <v>0</v>
      </c>
      <c r="D13" s="23">
        <v>13000</v>
      </c>
      <c r="E13" s="23">
        <v>13000</v>
      </c>
      <c r="F13" s="24"/>
      <c r="G13" s="25">
        <f t="shared" si="5"/>
        <v>13000</v>
      </c>
      <c r="H13" s="31" t="s">
        <v>25</v>
      </c>
      <c r="I13" s="18">
        <v>0</v>
      </c>
      <c r="J13" s="24">
        <v>0</v>
      </c>
      <c r="K13" s="24">
        <v>242269</v>
      </c>
      <c r="L13" s="24">
        <v>242269</v>
      </c>
      <c r="M13" s="24"/>
      <c r="N13" s="48">
        <f t="shared" ref="N13:N16" si="7">L13+M13</f>
        <v>242269</v>
      </c>
    </row>
    <row r="14" spans="1:17" ht="35.25" customHeight="1" x14ac:dyDescent="0.15">
      <c r="A14" s="8" t="s">
        <v>26</v>
      </c>
      <c r="B14" s="17">
        <f>SUM(B15:B18)</f>
        <v>369966</v>
      </c>
      <c r="C14" s="17">
        <f t="shared" ref="C14:G14" si="8">SUM(C15:C18)</f>
        <v>369966</v>
      </c>
      <c r="D14" s="17">
        <f t="shared" si="8"/>
        <v>0</v>
      </c>
      <c r="E14" s="17">
        <f t="shared" si="8"/>
        <v>369966</v>
      </c>
      <c r="F14" s="18">
        <f t="shared" si="8"/>
        <v>-96985</v>
      </c>
      <c r="G14" s="12">
        <f t="shared" si="8"/>
        <v>272981</v>
      </c>
      <c r="H14" s="31" t="s">
        <v>27</v>
      </c>
      <c r="I14" s="18">
        <v>0</v>
      </c>
      <c r="J14" s="24">
        <v>0</v>
      </c>
      <c r="K14" s="24">
        <v>13000</v>
      </c>
      <c r="L14" s="24">
        <v>13000</v>
      </c>
      <c r="M14" s="24"/>
      <c r="N14" s="48">
        <f t="shared" si="7"/>
        <v>13000</v>
      </c>
    </row>
    <row r="15" spans="1:17" ht="35.25" customHeight="1" x14ac:dyDescent="0.15">
      <c r="A15" s="26" t="s">
        <v>28</v>
      </c>
      <c r="B15" s="22">
        <v>4940</v>
      </c>
      <c r="C15" s="22">
        <v>4940</v>
      </c>
      <c r="D15" s="10"/>
      <c r="E15" s="23">
        <v>4940</v>
      </c>
      <c r="F15" s="24"/>
      <c r="G15" s="25">
        <f t="shared" si="5"/>
        <v>4940</v>
      </c>
      <c r="H15" s="32" t="s">
        <v>29</v>
      </c>
      <c r="I15" s="18">
        <v>26327.87</v>
      </c>
      <c r="J15" s="18">
        <v>26327.87</v>
      </c>
      <c r="K15" s="11">
        <v>82091.87</v>
      </c>
      <c r="L15" s="11">
        <v>82091.87</v>
      </c>
      <c r="M15" s="11">
        <v>-8160</v>
      </c>
      <c r="N15" s="43">
        <f t="shared" si="7"/>
        <v>73931.87</v>
      </c>
      <c r="P15" s="49"/>
    </row>
    <row r="16" spans="1:17" ht="35.25" customHeight="1" x14ac:dyDescent="0.15">
      <c r="A16" s="26" t="s">
        <v>30</v>
      </c>
      <c r="B16" s="22">
        <v>283868</v>
      </c>
      <c r="C16" s="22">
        <v>283868</v>
      </c>
      <c r="D16" s="10"/>
      <c r="E16" s="23">
        <v>283868</v>
      </c>
      <c r="F16" s="24">
        <f>-96985</f>
        <v>-96985</v>
      </c>
      <c r="G16" s="25">
        <f t="shared" si="5"/>
        <v>186883</v>
      </c>
      <c r="H16" s="32" t="s">
        <v>31</v>
      </c>
      <c r="I16" s="50">
        <v>0</v>
      </c>
      <c r="J16" s="11">
        <v>0</v>
      </c>
      <c r="K16" s="11">
        <v>0</v>
      </c>
      <c r="L16" s="11"/>
      <c r="M16" s="11"/>
      <c r="N16" s="43">
        <f t="shared" si="7"/>
        <v>0</v>
      </c>
    </row>
    <row r="17" spans="1:14" ht="35.25" customHeight="1" x14ac:dyDescent="0.15">
      <c r="A17" s="26" t="s">
        <v>32</v>
      </c>
      <c r="B17" s="22">
        <v>21158</v>
      </c>
      <c r="C17" s="22">
        <v>21158</v>
      </c>
      <c r="D17" s="10"/>
      <c r="E17" s="23">
        <v>21158</v>
      </c>
      <c r="F17" s="24"/>
      <c r="G17" s="25">
        <f t="shared" si="5"/>
        <v>21158</v>
      </c>
      <c r="H17" s="33"/>
      <c r="I17" s="50"/>
      <c r="J17" s="11"/>
      <c r="K17" s="11"/>
      <c r="L17" s="11"/>
      <c r="M17" s="24"/>
      <c r="N17" s="48"/>
    </row>
    <row r="18" spans="1:14" ht="35.25" customHeight="1" x14ac:dyDescent="0.15">
      <c r="A18" s="34" t="s">
        <v>33</v>
      </c>
      <c r="B18" s="22">
        <v>60000</v>
      </c>
      <c r="C18" s="22">
        <v>60000</v>
      </c>
      <c r="D18" s="23"/>
      <c r="E18" s="23">
        <v>60000</v>
      </c>
      <c r="F18" s="24"/>
      <c r="G18" s="25">
        <f t="shared" si="5"/>
        <v>60000</v>
      </c>
      <c r="H18" s="32"/>
      <c r="I18" s="18"/>
      <c r="J18" s="18"/>
      <c r="K18" s="11"/>
      <c r="L18" s="11"/>
      <c r="M18" s="11"/>
      <c r="N18" s="43"/>
    </row>
    <row r="19" spans="1:14" ht="35.25" customHeight="1" x14ac:dyDescent="0.15">
      <c r="A19" s="34"/>
      <c r="B19" s="35"/>
      <c r="C19" s="23"/>
      <c r="D19" s="23"/>
      <c r="E19" s="23"/>
      <c r="F19" s="24"/>
      <c r="G19" s="25"/>
      <c r="H19" s="32"/>
      <c r="I19" s="18"/>
      <c r="J19" s="18"/>
      <c r="K19" s="11"/>
      <c r="L19" s="11"/>
      <c r="M19" s="11"/>
      <c r="N19" s="43"/>
    </row>
    <row r="20" spans="1:14" ht="35.25" customHeight="1" x14ac:dyDescent="0.15">
      <c r="A20" s="36" t="s">
        <v>34</v>
      </c>
      <c r="B20" s="37">
        <f>(B6+B7+B8+B11+B14)</f>
        <v>1311410.3500000001</v>
      </c>
      <c r="C20" s="37">
        <f t="shared" ref="C20:F20" si="9">(C6+C7+C8+C11+C14+C18)</f>
        <v>1371410.35</v>
      </c>
      <c r="D20" s="37">
        <f t="shared" si="9"/>
        <v>1252477.3500000001</v>
      </c>
      <c r="E20" s="37">
        <f>(E6+E7+E8+E11+E14)</f>
        <v>1622443.35</v>
      </c>
      <c r="F20" s="38">
        <f t="shared" si="9"/>
        <v>-170249</v>
      </c>
      <c r="G20" s="39">
        <f>(G6+G7+G8+G11+G14)</f>
        <v>1452194.35</v>
      </c>
      <c r="H20" s="40" t="s">
        <v>35</v>
      </c>
      <c r="I20" s="38">
        <f t="shared" ref="I20:M20" si="10">(I6+I7+I12+I15+I16)</f>
        <v>1311410.3500000001</v>
      </c>
      <c r="J20" s="38">
        <f t="shared" si="10"/>
        <v>1311410.3500000001</v>
      </c>
      <c r="K20" s="38">
        <f t="shared" si="10"/>
        <v>1622443.35</v>
      </c>
      <c r="L20" s="38">
        <f t="shared" si="10"/>
        <v>1622443.35</v>
      </c>
      <c r="M20" s="38">
        <f t="shared" si="10"/>
        <v>-170249</v>
      </c>
      <c r="N20" s="51">
        <f>(N6+N7+N12+N15+N16)</f>
        <v>1452194.35</v>
      </c>
    </row>
    <row r="23" spans="1:14" x14ac:dyDescent="0.15">
      <c r="E23" s="44"/>
      <c r="F23" s="44"/>
      <c r="N23" s="49"/>
    </row>
  </sheetData>
  <mergeCells count="3">
    <mergeCell ref="A2:N2"/>
    <mergeCell ref="A4:G4"/>
    <mergeCell ref="H4:N4"/>
  </mergeCells>
  <phoneticPr fontId="11" type="noConversion"/>
  <pageMargins left="0.70866141732283505" right="0.70866141732283505" top="0.74803149606299202" bottom="0.74803149606299202" header="0.31496062992126" footer="0.31496062992126"/>
  <pageSetup paperSize="9" scale="71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黄伟忠</cp:lastModifiedBy>
  <cp:lastPrinted>2022-11-18T07:30:10Z</cp:lastPrinted>
  <dcterms:created xsi:type="dcterms:W3CDTF">2006-09-16T00:00:00Z</dcterms:created>
  <dcterms:modified xsi:type="dcterms:W3CDTF">2022-12-07T00:58:02Z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