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2"/>
  </bookViews>
  <sheets>
    <sheet name="1月" sheetId="34" r:id="rId1"/>
    <sheet name="2月" sheetId="35" r:id="rId2"/>
    <sheet name="3月" sheetId="36" r:id="rId3"/>
    <sheet name="5月" sheetId="37" r:id="rId4"/>
    <sheet name="6月" sheetId="38" r:id="rId5"/>
    <sheet name="上半年" sheetId="39" r:id="rId6"/>
    <sheet name="7月" sheetId="40" r:id="rId7"/>
    <sheet name="8月" sheetId="41" r:id="rId8"/>
    <sheet name="9月" sheetId="42" r:id="rId9"/>
    <sheet name="10月" sheetId="43" r:id="rId10"/>
    <sheet name="11月" sheetId="44" r:id="rId11"/>
    <sheet name="12月" sheetId="45" r:id="rId12"/>
    <sheet name="全年" sheetId="46" r:id="rId13"/>
  </sheets>
  <definedNames>
    <definedName name="_xlnm.Print_Titles" localSheetId="9">'10月'!$1:$3</definedName>
    <definedName name="_xlnm.Print_Titles" localSheetId="10">'11月'!$1:$3</definedName>
    <definedName name="_xlnm.Print_Titles" localSheetId="11">'12月'!$1:$3</definedName>
    <definedName name="_xlnm.Print_Titles" localSheetId="0">'1月'!$1:$3</definedName>
    <definedName name="_xlnm.Print_Titles" localSheetId="1">'2月'!$1:$3</definedName>
    <definedName name="_xlnm.Print_Titles" localSheetId="2">'3月'!$1:$3</definedName>
    <definedName name="_xlnm.Print_Titles" localSheetId="3">'5月'!$1:$3</definedName>
    <definedName name="_xlnm.Print_Titles" localSheetId="4">'6月'!$1:$3</definedName>
    <definedName name="_xlnm.Print_Titles" localSheetId="6">'7月'!$1:$3</definedName>
    <definedName name="_xlnm.Print_Titles" localSheetId="7">'8月'!$1:$3</definedName>
    <definedName name="_xlnm.Print_Titles" localSheetId="8">'9月'!$1:$3</definedName>
    <definedName name="_xlnm.Print_Titles" localSheetId="12">全年!$1:$3</definedName>
    <definedName name="_xlnm.Print_Titles" localSheetId="5">上半年!$1:$3</definedName>
  </definedNames>
  <calcPr calcId="144525"/>
</workbook>
</file>

<file path=xl/sharedStrings.xml><?xml version="1.0" encoding="utf-8"?>
<sst xmlns="http://schemas.openxmlformats.org/spreadsheetml/2006/main" count="1563" uniqueCount="86">
  <si>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1月</t>
    </r>
    <r>
      <rPr>
        <b/>
        <sz val="20"/>
        <color indexed="8"/>
        <rFont val="宋体"/>
        <charset val="134"/>
      </rPr>
      <t>各安全培训机构考生通过率统计表</t>
    </r>
  </si>
  <si>
    <t xml:space="preserve">            培训机构
    工种</t>
  </si>
  <si>
    <t>江门市安信职业安全培训有限公司</t>
  </si>
  <si>
    <t>广东四维培训有限公司</t>
  </si>
  <si>
    <t>江门市技师学院</t>
  </si>
  <si>
    <t>江门市江海区共升教育培训中心</t>
  </si>
  <si>
    <t>江门市侨都安全咨询服务有限公司</t>
  </si>
  <si>
    <t>江门市安全生产管理协会</t>
  </si>
  <si>
    <t>江门市新会技师学院</t>
  </si>
  <si>
    <t>江门市新会机电职业技术学校</t>
  </si>
  <si>
    <t>鹤山市优创职业培训学校有限公司</t>
  </si>
  <si>
    <t>台山市安全生产管理协会</t>
  </si>
  <si>
    <t>鹤山市安全生产管理协会</t>
  </si>
  <si>
    <t>江门市江海区万众职业培训学校</t>
  </si>
  <si>
    <t>开平市中邑安安全技术咨询有限公司</t>
  </si>
  <si>
    <t>江门市江海区安全生产管理协会</t>
  </si>
  <si>
    <t>江门市天晟安全事务有限公司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</si>
  <si>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</si>
  <si>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</si>
  <si>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</si>
  <si>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</si>
  <si>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</si>
  <si>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</si>
  <si>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</si>
  <si>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</si>
  <si>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</si>
  <si>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</si>
  <si>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</si>
  <si>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</si>
  <si>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</si>
  <si>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</si>
  <si>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</si>
  <si>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</si>
  <si>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</si>
  <si>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</si>
  <si>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</si>
  <si>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</si>
  <si>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</si>
  <si>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</si>
  <si>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</si>
  <si>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</si>
  <si>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</si>
  <si>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</si>
  <si>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</si>
  <si>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</si>
  <si>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</si>
  <si>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</si>
  <si>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</si>
  <si>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</si>
  <si>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</si>
  <si>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</si>
  <si>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</si>
  <si>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</si>
  <si>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</si>
  <si>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</si>
  <si>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</si>
  <si>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</si>
  <si>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</si>
  <si>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</si>
  <si>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</si>
  <si>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</si>
  <si>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</si>
  <si>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</si>
  <si>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</si>
  <si>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</si>
  <si>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</si>
  <si>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</si>
  <si>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</si>
  <si>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</si>
  <si>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1.培训机构名称以全国安全生产培训考试信息管理系统记录为准，按系统顺序排序；
2.实考人数=报考总人数-正考补考均缺考人数-考试违规被取消成绩人数；
3.仅统计已完成考试者，还有补考机会者不统计。</t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</si>
  <si>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2月</t>
    </r>
    <r>
      <rPr>
        <b/>
        <sz val="20"/>
        <color indexed="8"/>
        <rFont val="宋体"/>
        <charset val="134"/>
      </rPr>
      <t>各安全培训机构考生通过率统计表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</si>
  <si>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3</t>
    </r>
    <r>
      <rPr>
        <b/>
        <sz val="20"/>
        <color indexed="8"/>
        <rFont val="宋体"/>
        <charset val="134"/>
      </rPr>
      <t>月各安全培训机构考生通过率统计表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</si>
  <si>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5</t>
    </r>
    <r>
      <rPr>
        <b/>
        <sz val="20"/>
        <color indexed="8"/>
        <rFont val="宋体"/>
        <charset val="134"/>
      </rPr>
      <t>月各安全培训机构考生通过率统计表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</si>
  <si>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6</t>
    </r>
    <r>
      <rPr>
        <b/>
        <sz val="20"/>
        <color indexed="8"/>
        <rFont val="宋体"/>
        <charset val="134"/>
      </rPr>
      <t>月各安全培训机构考生通过率统计表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</si>
  <si>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年上半年各安全培训机构考生通过率统计表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</si>
  <si>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7</t>
    </r>
    <r>
      <rPr>
        <b/>
        <sz val="20"/>
        <color indexed="8"/>
        <rFont val="宋体"/>
        <charset val="134"/>
      </rPr>
      <t>月各安全培训机构考生通过率统计表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</si>
  <si>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8</t>
    </r>
    <r>
      <rPr>
        <b/>
        <sz val="20"/>
        <color indexed="8"/>
        <rFont val="宋体"/>
        <charset val="134"/>
      </rPr>
      <t>月各安全培训机构考生通过率统计表</t>
    </r>
  </si>
  <si>
    <t>恩平市科瑞职业技术培训学校</t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</si>
  <si>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9</t>
    </r>
    <r>
      <rPr>
        <b/>
        <sz val="20"/>
        <color indexed="8"/>
        <rFont val="宋体"/>
        <charset val="134"/>
      </rPr>
      <t>月各安全培训机构考生通过率统计表</t>
    </r>
  </si>
  <si>
    <t>江门市金迪安全科技有限公司</t>
  </si>
  <si>
    <r>
      <rPr>
        <b/>
        <sz val="20"/>
        <color rgb="FF000000"/>
        <rFont val="DejaVu Sans"/>
        <charset val="134"/>
      </rPr>
      <t>2022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10</t>
    </r>
    <r>
      <rPr>
        <b/>
        <sz val="20"/>
        <color rgb="FF000000"/>
        <rFont val="宋体"/>
        <charset val="134"/>
      </rPr>
      <t>月各安全培训机构考生通过率统计表</t>
    </r>
  </si>
  <si>
    <t>江门市易考安全技术服务有限公司</t>
  </si>
  <si>
    <r>
      <rPr>
        <b/>
        <sz val="20"/>
        <color rgb="FF000000"/>
        <rFont val="DejaVu Sans"/>
        <charset val="134"/>
      </rPr>
      <t>2022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11</t>
    </r>
    <r>
      <rPr>
        <b/>
        <sz val="20"/>
        <color rgb="FF000000"/>
        <rFont val="宋体"/>
        <charset val="134"/>
      </rPr>
      <t>月各安全培训机构考生通过率统计表</t>
    </r>
  </si>
  <si>
    <r>
      <rPr>
        <b/>
        <sz val="20"/>
        <color rgb="FF000000"/>
        <rFont val="DejaVu Sans"/>
        <charset val="134"/>
      </rPr>
      <t>2022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12</t>
    </r>
    <r>
      <rPr>
        <b/>
        <sz val="20"/>
        <color rgb="FF000000"/>
        <rFont val="宋体"/>
        <charset val="134"/>
      </rPr>
      <t>月各安全培训机构考生通过率统计表</t>
    </r>
  </si>
  <si>
    <t>鹤山市新供销协力教育咨询有限公司</t>
  </si>
  <si>
    <r>
      <rPr>
        <b/>
        <sz val="20"/>
        <color rgb="FF000000"/>
        <rFont val="DejaVu Sans"/>
        <charset val="134"/>
      </rPr>
      <t>2022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宋体"/>
        <charset val="134"/>
      </rPr>
      <t>各安全培训机构考生通过率统计表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</si>
</sst>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1">
    <font>
      <sz val="11"/>
      <color theme="1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DejaVu Sans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indexed="8"/>
      <name val="DejaVu Sans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1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25" fillId="14" borderId="2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X4" activePane="bottomRight" state="frozen"/>
      <selection/>
      <selection pane="topRight"/>
      <selection pane="bottomLeft"/>
      <selection pane="bottomRight" activeCell="B11" sqref="B11"/>
    </sheetView>
  </sheetViews>
  <sheetFormatPr defaultColWidth="9.13333333333333" defaultRowHeight="13.5"/>
  <cols>
    <col min="1" max="1" width="23.6" style="1" customWidth="1"/>
    <col min="2" max="49" width="5.4" style="2" customWidth="1"/>
    <col min="50" max="16384" width="9.13333333333333" style="2"/>
  </cols>
  <sheetData>
    <row r="1" ht="28.15" customHeight="1" spans="1:49">
      <c r="A1" s="32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ht="28.15" customHeight="1" spans="1:4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17" t="s">
        <v>17</v>
      </c>
      <c r="AV2" s="18"/>
      <c r="AW2" s="19"/>
    </row>
    <row r="3" ht="28.15" customHeight="1" spans="1:49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20" t="s">
        <v>18</v>
      </c>
      <c r="AV3" s="6" t="s">
        <v>19</v>
      </c>
      <c r="AW3" s="21" t="s">
        <v>20</v>
      </c>
    </row>
    <row r="4" spans="1:49">
      <c r="A4" s="7" t="s">
        <v>21</v>
      </c>
      <c r="B4" s="8">
        <v>117</v>
      </c>
      <c r="C4" s="8">
        <v>102</v>
      </c>
      <c r="D4" s="9">
        <f t="shared" ref="D4:D10" si="0">C4/B4</f>
        <v>0.871794871794872</v>
      </c>
      <c r="E4" s="8">
        <v>3</v>
      </c>
      <c r="F4" s="8">
        <v>3</v>
      </c>
      <c r="G4" s="9">
        <f t="shared" ref="G4:G9" si="1">F4/E4</f>
        <v>1</v>
      </c>
      <c r="H4" s="8">
        <v>20</v>
      </c>
      <c r="I4" s="8">
        <v>18</v>
      </c>
      <c r="J4" s="9">
        <f>I4/H4</f>
        <v>0.9</v>
      </c>
      <c r="K4" s="8">
        <v>17</v>
      </c>
      <c r="L4" s="8">
        <v>16</v>
      </c>
      <c r="M4" s="9">
        <f>L4/K4</f>
        <v>0.941176470588235</v>
      </c>
      <c r="N4" s="8">
        <v>15</v>
      </c>
      <c r="O4" s="8">
        <v>8</v>
      </c>
      <c r="P4" s="9">
        <f>O4/N4</f>
        <v>0.533333333333333</v>
      </c>
      <c r="Q4" s="8">
        <v>1</v>
      </c>
      <c r="R4" s="8">
        <v>0</v>
      </c>
      <c r="S4" s="9">
        <f>R4/Q4</f>
        <v>0</v>
      </c>
      <c r="T4" s="8">
        <v>27</v>
      </c>
      <c r="U4" s="8">
        <v>17</v>
      </c>
      <c r="V4" s="9">
        <f>U4/T4</f>
        <v>0.62962962962963</v>
      </c>
      <c r="W4" s="8">
        <v>24</v>
      </c>
      <c r="X4" s="8">
        <v>24</v>
      </c>
      <c r="Y4" s="9">
        <f>X4/W4</f>
        <v>1</v>
      </c>
      <c r="Z4" s="8">
        <v>30</v>
      </c>
      <c r="AA4" s="8">
        <v>25</v>
      </c>
      <c r="AB4" s="9">
        <f>AA4/Z4</f>
        <v>0.833333333333333</v>
      </c>
      <c r="AC4" s="8">
        <v>42</v>
      </c>
      <c r="AD4" s="8">
        <v>32</v>
      </c>
      <c r="AE4" s="9">
        <f>AD4/AC4</f>
        <v>0.761904761904762</v>
      </c>
      <c r="AF4" s="8"/>
      <c r="AG4" s="8"/>
      <c r="AH4" s="9"/>
      <c r="AI4" s="8">
        <v>115</v>
      </c>
      <c r="AJ4" s="8">
        <v>94</v>
      </c>
      <c r="AK4" s="9">
        <f>AJ4/AI4</f>
        <v>0.817391304347826</v>
      </c>
      <c r="AL4" s="8"/>
      <c r="AM4" s="8"/>
      <c r="AN4" s="9"/>
      <c r="AO4" s="8">
        <v>15</v>
      </c>
      <c r="AP4" s="8">
        <v>15</v>
      </c>
      <c r="AQ4" s="9">
        <f>AP4/AO4</f>
        <v>1</v>
      </c>
      <c r="AR4" s="8"/>
      <c r="AS4" s="8"/>
      <c r="AT4" s="9"/>
      <c r="AU4" s="22">
        <f>B4+E4+H4+K4+N4+Q4+T4+W4+Z4+AC4+AF4+AI4+AL4+AO4+AR4</f>
        <v>426</v>
      </c>
      <c r="AV4" s="8">
        <f>C4+F4+I4+L4+O4+R4+U4+X4+AA4+AD4+AG4+AJ4+AM4+AP4+AS4</f>
        <v>354</v>
      </c>
      <c r="AW4" s="23">
        <f t="shared" ref="AW4:AW12" si="2">AV4/AU4</f>
        <v>0.830985915492958</v>
      </c>
    </row>
    <row r="5" spans="1:49">
      <c r="A5" s="7" t="s">
        <v>22</v>
      </c>
      <c r="B5" s="8"/>
      <c r="C5" s="8"/>
      <c r="D5" s="9"/>
      <c r="E5" s="8">
        <v>1</v>
      </c>
      <c r="F5" s="8">
        <v>1</v>
      </c>
      <c r="G5" s="9">
        <f t="shared" si="1"/>
        <v>1</v>
      </c>
      <c r="H5" s="8"/>
      <c r="I5" s="8"/>
      <c r="J5" s="9"/>
      <c r="K5" s="8">
        <v>5</v>
      </c>
      <c r="L5" s="8">
        <v>5</v>
      </c>
      <c r="M5" s="9">
        <f>L5/K5</f>
        <v>1</v>
      </c>
      <c r="N5" s="8">
        <v>5</v>
      </c>
      <c r="O5" s="8">
        <v>5</v>
      </c>
      <c r="P5" s="9">
        <f>O5/N5</f>
        <v>1</v>
      </c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>
        <v>8</v>
      </c>
      <c r="AM5" s="8">
        <v>8</v>
      </c>
      <c r="AN5" s="9">
        <f>AM5/AL5</f>
        <v>1</v>
      </c>
      <c r="AO5" s="8"/>
      <c r="AP5" s="8"/>
      <c r="AQ5" s="9"/>
      <c r="AR5" s="8"/>
      <c r="AS5" s="8"/>
      <c r="AT5" s="9"/>
      <c r="AU5" s="22">
        <f>B5+E5+H5+K5+N5+Q5+T5+W5+Z5+AC5+AF5+AI5+AL5+AO5+AR5</f>
        <v>19</v>
      </c>
      <c r="AV5" s="8">
        <f>C5+F5+I5+L5+O5+R5+U5+X5+AA5+AD5+AG5+AJ5+AM5+AP5+AS5</f>
        <v>19</v>
      </c>
      <c r="AW5" s="23">
        <f t="shared" si="2"/>
        <v>1</v>
      </c>
    </row>
    <row r="6" spans="1:49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22"/>
      <c r="AV6" s="8"/>
      <c r="AW6" s="23"/>
    </row>
    <row r="7" spans="1:49">
      <c r="A7" s="7" t="s">
        <v>24</v>
      </c>
      <c r="B7" s="8"/>
      <c r="C7" s="8"/>
      <c r="D7" s="9"/>
      <c r="E7" s="8"/>
      <c r="F7" s="8"/>
      <c r="G7" s="9"/>
      <c r="H7" s="8">
        <v>33</v>
      </c>
      <c r="I7" s="8">
        <v>31</v>
      </c>
      <c r="J7" s="9">
        <f>I7/H7</f>
        <v>0.939393939393939</v>
      </c>
      <c r="K7" s="8">
        <v>4</v>
      </c>
      <c r="L7" s="8">
        <v>3</v>
      </c>
      <c r="M7" s="9">
        <f t="shared" ref="M7:M12" si="3">L7/K7</f>
        <v>0.75</v>
      </c>
      <c r="N7" s="8">
        <v>16</v>
      </c>
      <c r="O7" s="8">
        <v>7</v>
      </c>
      <c r="P7" s="9">
        <f>O7/N7</f>
        <v>0.4375</v>
      </c>
      <c r="Q7" s="8">
        <v>12</v>
      </c>
      <c r="R7" s="8">
        <v>10</v>
      </c>
      <c r="S7" s="9">
        <f>R7/Q7</f>
        <v>0.833333333333333</v>
      </c>
      <c r="T7" s="8">
        <v>52</v>
      </c>
      <c r="U7" s="8">
        <v>45</v>
      </c>
      <c r="V7" s="9">
        <f>U7/T7</f>
        <v>0.865384615384615</v>
      </c>
      <c r="W7" s="8"/>
      <c r="X7" s="8"/>
      <c r="Y7" s="9"/>
      <c r="Z7" s="8">
        <v>26</v>
      </c>
      <c r="AA7" s="8">
        <v>24</v>
      </c>
      <c r="AB7" s="9">
        <f>AA7/Z7</f>
        <v>0.923076923076923</v>
      </c>
      <c r="AC7" s="8">
        <v>22</v>
      </c>
      <c r="AD7" s="8">
        <v>11</v>
      </c>
      <c r="AE7" s="9">
        <f>AD7/AC7</f>
        <v>0.5</v>
      </c>
      <c r="AF7" s="8"/>
      <c r="AG7" s="8"/>
      <c r="AH7" s="9"/>
      <c r="AI7" s="8">
        <v>34</v>
      </c>
      <c r="AJ7" s="8">
        <v>24</v>
      </c>
      <c r="AK7" s="9">
        <f>AJ7/AI7</f>
        <v>0.705882352941177</v>
      </c>
      <c r="AL7" s="8"/>
      <c r="AM7" s="8"/>
      <c r="AN7" s="9"/>
      <c r="AO7" s="8">
        <v>3</v>
      </c>
      <c r="AP7" s="8">
        <v>3</v>
      </c>
      <c r="AQ7" s="9">
        <f>AP7/AO7</f>
        <v>1</v>
      </c>
      <c r="AR7" s="8"/>
      <c r="AS7" s="8"/>
      <c r="AT7" s="9"/>
      <c r="AU7" s="22">
        <f t="shared" ref="AU7:AV9" si="4">B7+E7+H7+K7+N7+Q7+T7+W7+Z7+AC7+AF7+AI7+AL7+AO7+AR7</f>
        <v>202</v>
      </c>
      <c r="AV7" s="8">
        <f t="shared" si="4"/>
        <v>158</v>
      </c>
      <c r="AW7" s="23">
        <f t="shared" si="2"/>
        <v>0.782178217821782</v>
      </c>
    </row>
    <row r="8" spans="1:49">
      <c r="A8" s="7" t="s">
        <v>25</v>
      </c>
      <c r="B8" s="8">
        <v>72</v>
      </c>
      <c r="C8" s="8">
        <v>63</v>
      </c>
      <c r="D8" s="9">
        <f t="shared" si="0"/>
        <v>0.875</v>
      </c>
      <c r="E8" s="8"/>
      <c r="F8" s="8"/>
      <c r="G8" s="9"/>
      <c r="H8" s="8"/>
      <c r="I8" s="8"/>
      <c r="J8" s="9"/>
      <c r="K8" s="8">
        <v>8</v>
      </c>
      <c r="L8" s="8">
        <v>6</v>
      </c>
      <c r="M8" s="9">
        <f t="shared" si="3"/>
        <v>0.75</v>
      </c>
      <c r="N8" s="8"/>
      <c r="O8" s="8"/>
      <c r="P8" s="9"/>
      <c r="Q8" s="8">
        <v>3</v>
      </c>
      <c r="R8" s="8">
        <v>2</v>
      </c>
      <c r="S8" s="9">
        <f>R8/Q8</f>
        <v>0.666666666666667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v>38</v>
      </c>
      <c r="AM8" s="8">
        <v>34</v>
      </c>
      <c r="AN8" s="9">
        <f>AM8/AL8</f>
        <v>0.894736842105263</v>
      </c>
      <c r="AO8" s="8"/>
      <c r="AP8" s="8"/>
      <c r="AQ8" s="9"/>
      <c r="AR8" s="8"/>
      <c r="AS8" s="8"/>
      <c r="AT8" s="9"/>
      <c r="AU8" s="22">
        <f t="shared" si="4"/>
        <v>121</v>
      </c>
      <c r="AV8" s="8">
        <f t="shared" si="4"/>
        <v>105</v>
      </c>
      <c r="AW8" s="23">
        <f t="shared" si="2"/>
        <v>0.867768595041322</v>
      </c>
    </row>
    <row r="9" spans="1:49">
      <c r="A9" s="10" t="s">
        <v>26</v>
      </c>
      <c r="B9" s="11">
        <f>SUM(B4:B8)</f>
        <v>189</v>
      </c>
      <c r="C9" s="11">
        <f>SUM(C4:C8)</f>
        <v>165</v>
      </c>
      <c r="D9" s="12">
        <f t="shared" si="0"/>
        <v>0.873015873015873</v>
      </c>
      <c r="E9" s="11">
        <f>SUM(E4:E8)</f>
        <v>4</v>
      </c>
      <c r="F9" s="11">
        <f>SUM(F4:F8)</f>
        <v>4</v>
      </c>
      <c r="G9" s="12">
        <f t="shared" si="1"/>
        <v>1</v>
      </c>
      <c r="H9" s="11">
        <f>SUM(H4:H8)</f>
        <v>53</v>
      </c>
      <c r="I9" s="11">
        <f>SUM(I4:I8)</f>
        <v>49</v>
      </c>
      <c r="J9" s="12">
        <f>I9/H9</f>
        <v>0.924528301886792</v>
      </c>
      <c r="K9" s="11">
        <f>SUM(K4:K8)</f>
        <v>34</v>
      </c>
      <c r="L9" s="11">
        <f>SUM(L4:L8)</f>
        <v>30</v>
      </c>
      <c r="M9" s="12">
        <f t="shared" si="3"/>
        <v>0.882352941176471</v>
      </c>
      <c r="N9" s="11">
        <f>SUM(N4:N8)</f>
        <v>36</v>
      </c>
      <c r="O9" s="11">
        <f>SUM(O4:O8)</f>
        <v>20</v>
      </c>
      <c r="P9" s="12">
        <f>O9/N9</f>
        <v>0.555555555555556</v>
      </c>
      <c r="Q9" s="11">
        <f>SUM(Q4:Q8)</f>
        <v>16</v>
      </c>
      <c r="R9" s="11">
        <f>SUM(R4:R8)</f>
        <v>12</v>
      </c>
      <c r="S9" s="12">
        <f>R9/Q9</f>
        <v>0.75</v>
      </c>
      <c r="T9" s="11">
        <f>SUM(T4:T8)</f>
        <v>79</v>
      </c>
      <c r="U9" s="11">
        <f>SUM(U4:U8)</f>
        <v>62</v>
      </c>
      <c r="V9" s="12">
        <f>U9/T9</f>
        <v>0.784810126582278</v>
      </c>
      <c r="W9" s="11">
        <f>SUM(W4:W8)</f>
        <v>24</v>
      </c>
      <c r="X9" s="11">
        <f>SUM(X4:X8)</f>
        <v>24</v>
      </c>
      <c r="Y9" s="12">
        <f>X9/W9</f>
        <v>1</v>
      </c>
      <c r="Z9" s="11">
        <f>SUM(Z4:Z8)</f>
        <v>56</v>
      </c>
      <c r="AA9" s="11">
        <f>SUM(AA4:AA8)</f>
        <v>49</v>
      </c>
      <c r="AB9" s="12">
        <f>AA9/Z9</f>
        <v>0.875</v>
      </c>
      <c r="AC9" s="11">
        <f>SUM(AC4:AC8)</f>
        <v>64</v>
      </c>
      <c r="AD9" s="11">
        <f>SUM(AD4:AD8)</f>
        <v>43</v>
      </c>
      <c r="AE9" s="12">
        <f>AD9/AC9</f>
        <v>0.671875</v>
      </c>
      <c r="AF9" s="11"/>
      <c r="AG9" s="11"/>
      <c r="AH9" s="12"/>
      <c r="AI9" s="11">
        <f>SUM(AI4:AI8)</f>
        <v>149</v>
      </c>
      <c r="AJ9" s="11">
        <f>SUM(AJ4:AJ8)</f>
        <v>118</v>
      </c>
      <c r="AK9" s="12">
        <f>AJ9/AI9</f>
        <v>0.791946308724832</v>
      </c>
      <c r="AL9" s="11">
        <f>SUM(AL4:AL8)</f>
        <v>46</v>
      </c>
      <c r="AM9" s="11">
        <f>SUM(AM4:AM8)</f>
        <v>42</v>
      </c>
      <c r="AN9" s="12">
        <f>AM9/AL9</f>
        <v>0.91304347826087</v>
      </c>
      <c r="AO9" s="11">
        <f>SUM(AO4:AO8)</f>
        <v>18</v>
      </c>
      <c r="AP9" s="11">
        <f>SUM(AP4:AP8)</f>
        <v>18</v>
      </c>
      <c r="AQ9" s="12">
        <f>AP9/AO9</f>
        <v>1</v>
      </c>
      <c r="AR9" s="11"/>
      <c r="AS9" s="11"/>
      <c r="AT9" s="12"/>
      <c r="AU9" s="24">
        <f t="shared" si="4"/>
        <v>768</v>
      </c>
      <c r="AV9" s="11">
        <f t="shared" si="4"/>
        <v>636</v>
      </c>
      <c r="AW9" s="25">
        <f t="shared" si="2"/>
        <v>0.828125</v>
      </c>
    </row>
    <row r="10" spans="1:49">
      <c r="A10" s="7" t="s">
        <v>27</v>
      </c>
      <c r="B10" s="8">
        <v>358</v>
      </c>
      <c r="C10" s="8">
        <v>340</v>
      </c>
      <c r="D10" s="9">
        <f t="shared" si="0"/>
        <v>0.949720670391061</v>
      </c>
      <c r="E10" s="8">
        <v>57</v>
      </c>
      <c r="F10" s="8">
        <v>54</v>
      </c>
      <c r="G10" s="9">
        <f t="shared" ref="G10:G23" si="5">F10/E10</f>
        <v>0.947368421052632</v>
      </c>
      <c r="H10" s="8"/>
      <c r="I10" s="8"/>
      <c r="J10" s="9"/>
      <c r="K10" s="8">
        <v>55</v>
      </c>
      <c r="L10" s="8">
        <v>53</v>
      </c>
      <c r="M10" s="9">
        <f t="shared" si="3"/>
        <v>0.963636363636364</v>
      </c>
      <c r="N10" s="8">
        <v>15</v>
      </c>
      <c r="O10" s="8">
        <v>14</v>
      </c>
      <c r="P10" s="9">
        <f>O10/N10</f>
        <v>0.933333333333333</v>
      </c>
      <c r="Q10" s="8"/>
      <c r="R10" s="8"/>
      <c r="S10" s="9"/>
      <c r="T10" s="8">
        <v>24</v>
      </c>
      <c r="U10" s="8">
        <v>23</v>
      </c>
      <c r="V10" s="9">
        <f>U10/T10</f>
        <v>0.958333333333333</v>
      </c>
      <c r="W10" s="8"/>
      <c r="X10" s="8"/>
      <c r="Y10" s="9"/>
      <c r="Z10" s="8"/>
      <c r="AA10" s="8"/>
      <c r="AB10" s="9"/>
      <c r="AC10" s="8">
        <v>76</v>
      </c>
      <c r="AD10" s="8">
        <v>73</v>
      </c>
      <c r="AE10" s="9">
        <f>AD10/AC10</f>
        <v>0.960526315789474</v>
      </c>
      <c r="AF10" s="8">
        <v>50</v>
      </c>
      <c r="AG10" s="8">
        <v>50</v>
      </c>
      <c r="AH10" s="9">
        <f>AG10/AF10</f>
        <v>1</v>
      </c>
      <c r="AI10" s="8">
        <v>23</v>
      </c>
      <c r="AJ10" s="8">
        <v>22</v>
      </c>
      <c r="AK10" s="9">
        <f>AJ10/AI10</f>
        <v>0.956521739130435</v>
      </c>
      <c r="AL10" s="8">
        <v>21</v>
      </c>
      <c r="AM10" s="8">
        <v>21</v>
      </c>
      <c r="AN10" s="9">
        <f>AM10/AL10</f>
        <v>1</v>
      </c>
      <c r="AO10" s="8">
        <v>1</v>
      </c>
      <c r="AP10" s="8">
        <v>1</v>
      </c>
      <c r="AQ10" s="9">
        <f>AP10/AO10</f>
        <v>1</v>
      </c>
      <c r="AR10" s="8"/>
      <c r="AS10" s="8"/>
      <c r="AT10" s="9"/>
      <c r="AU10" s="26">
        <f t="shared" ref="AU10:AV51" si="6">B10+E10+H10+K10+N10+Q10+T10+W10+Z10+AC10+AF10+AI10+AL10+AO10+AR10</f>
        <v>680</v>
      </c>
      <c r="AV10" s="8">
        <f t="shared" si="6"/>
        <v>651</v>
      </c>
      <c r="AW10" s="23">
        <f t="shared" si="2"/>
        <v>0.957352941176471</v>
      </c>
    </row>
    <row r="11" spans="1:49">
      <c r="A11" s="7" t="s">
        <v>28</v>
      </c>
      <c r="B11" s="8">
        <v>25</v>
      </c>
      <c r="C11" s="8">
        <v>20</v>
      </c>
      <c r="D11" s="9">
        <f t="shared" ref="D11:D21" si="7">C11/B11</f>
        <v>0.8</v>
      </c>
      <c r="E11" s="8">
        <v>23</v>
      </c>
      <c r="F11" s="8">
        <v>19</v>
      </c>
      <c r="G11" s="9">
        <f t="shared" si="5"/>
        <v>0.826086956521739</v>
      </c>
      <c r="H11" s="8"/>
      <c r="I11" s="8"/>
      <c r="J11" s="9"/>
      <c r="K11" s="8">
        <v>14</v>
      </c>
      <c r="L11" s="8">
        <v>14</v>
      </c>
      <c r="M11" s="9">
        <f t="shared" si="3"/>
        <v>1</v>
      </c>
      <c r="N11" s="8">
        <v>2</v>
      </c>
      <c r="O11" s="8">
        <v>2</v>
      </c>
      <c r="P11" s="9">
        <f>O11/N11</f>
        <v>1</v>
      </c>
      <c r="Q11" s="8"/>
      <c r="R11" s="8"/>
      <c r="S11" s="9"/>
      <c r="T11" s="8"/>
      <c r="U11" s="8"/>
      <c r="V11" s="9"/>
      <c r="W11" s="8"/>
      <c r="X11" s="8"/>
      <c r="Y11" s="9"/>
      <c r="Z11" s="8"/>
      <c r="AA11" s="8"/>
      <c r="AB11" s="9"/>
      <c r="AC11" s="8"/>
      <c r="AD11" s="8"/>
      <c r="AE11" s="9"/>
      <c r="AF11" s="8">
        <v>4</v>
      </c>
      <c r="AG11" s="8">
        <v>4</v>
      </c>
      <c r="AH11" s="9">
        <f>AG11/AF11</f>
        <v>1</v>
      </c>
      <c r="AI11" s="8"/>
      <c r="AJ11" s="8"/>
      <c r="AK11" s="9"/>
      <c r="AL11" s="8">
        <v>2</v>
      </c>
      <c r="AM11" s="8">
        <v>0</v>
      </c>
      <c r="AN11" s="9">
        <f>AM11/AL11</f>
        <v>0</v>
      </c>
      <c r="AO11" s="8"/>
      <c r="AP11" s="8"/>
      <c r="AQ11" s="9"/>
      <c r="AR11" s="8"/>
      <c r="AS11" s="8"/>
      <c r="AT11" s="9"/>
      <c r="AU11" s="26">
        <f t="shared" si="6"/>
        <v>70</v>
      </c>
      <c r="AV11" s="8">
        <f t="shared" si="6"/>
        <v>59</v>
      </c>
      <c r="AW11" s="23">
        <f t="shared" si="2"/>
        <v>0.842857142857143</v>
      </c>
    </row>
    <row r="12" spans="1:49">
      <c r="A12" s="7" t="s">
        <v>29</v>
      </c>
      <c r="B12" s="8">
        <v>41</v>
      </c>
      <c r="C12" s="8">
        <v>37</v>
      </c>
      <c r="D12" s="9">
        <f t="shared" si="7"/>
        <v>0.902439024390244</v>
      </c>
      <c r="E12" s="8">
        <v>2</v>
      </c>
      <c r="F12" s="8">
        <v>2</v>
      </c>
      <c r="G12" s="9">
        <f t="shared" si="5"/>
        <v>1</v>
      </c>
      <c r="H12" s="8"/>
      <c r="I12" s="8"/>
      <c r="J12" s="9"/>
      <c r="K12" s="8">
        <v>5</v>
      </c>
      <c r="L12" s="8">
        <v>5</v>
      </c>
      <c r="M12" s="9">
        <f t="shared" si="3"/>
        <v>1</v>
      </c>
      <c r="N12" s="8">
        <v>3</v>
      </c>
      <c r="O12" s="8">
        <v>1</v>
      </c>
      <c r="P12" s="9">
        <f>O12/N12</f>
        <v>0.333333333333333</v>
      </c>
      <c r="Q12" s="8"/>
      <c r="R12" s="8"/>
      <c r="S12" s="9"/>
      <c r="T12" s="8">
        <v>5</v>
      </c>
      <c r="U12" s="8">
        <v>5</v>
      </c>
      <c r="V12" s="9">
        <f>U12/T12</f>
        <v>1</v>
      </c>
      <c r="W12" s="8"/>
      <c r="X12" s="8"/>
      <c r="Y12" s="9"/>
      <c r="Z12" s="8"/>
      <c r="AA12" s="8"/>
      <c r="AB12" s="9"/>
      <c r="AC12" s="8">
        <v>26</v>
      </c>
      <c r="AD12" s="8">
        <v>22</v>
      </c>
      <c r="AE12" s="9">
        <f>AD12/AC12</f>
        <v>0.846153846153846</v>
      </c>
      <c r="AF12" s="8">
        <v>8</v>
      </c>
      <c r="AG12" s="8">
        <v>7</v>
      </c>
      <c r="AH12" s="9">
        <f>AG12/AF12</f>
        <v>0.875</v>
      </c>
      <c r="AI12" s="8">
        <v>7</v>
      </c>
      <c r="AJ12" s="8">
        <v>7</v>
      </c>
      <c r="AK12" s="9">
        <f>AJ12/AI12</f>
        <v>1</v>
      </c>
      <c r="AL12" s="8"/>
      <c r="AM12" s="8"/>
      <c r="AN12" s="9"/>
      <c r="AO12" s="8">
        <v>1</v>
      </c>
      <c r="AP12" s="8">
        <v>0</v>
      </c>
      <c r="AQ12" s="9">
        <f>AP12/AO12</f>
        <v>0</v>
      </c>
      <c r="AR12" s="8"/>
      <c r="AS12" s="8"/>
      <c r="AT12" s="9"/>
      <c r="AU12" s="26">
        <f t="shared" si="6"/>
        <v>98</v>
      </c>
      <c r="AV12" s="8">
        <f t="shared" si="6"/>
        <v>86</v>
      </c>
      <c r="AW12" s="23">
        <f t="shared" si="2"/>
        <v>0.877551020408163</v>
      </c>
    </row>
    <row r="13" spans="1:49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26"/>
      <c r="AV13" s="8"/>
      <c r="AW13" s="23"/>
    </row>
    <row r="14" spans="1:49">
      <c r="A14" s="7" t="s">
        <v>31</v>
      </c>
      <c r="B14" s="8">
        <v>13</v>
      </c>
      <c r="C14" s="8">
        <v>13</v>
      </c>
      <c r="D14" s="9">
        <f t="shared" si="7"/>
        <v>1</v>
      </c>
      <c r="E14" s="8">
        <v>15</v>
      </c>
      <c r="F14" s="8">
        <v>14</v>
      </c>
      <c r="G14" s="9">
        <f t="shared" si="5"/>
        <v>0.933333333333333</v>
      </c>
      <c r="H14" s="8"/>
      <c r="I14" s="8"/>
      <c r="J14" s="9"/>
      <c r="K14" s="8">
        <v>2</v>
      </c>
      <c r="L14" s="8">
        <v>2</v>
      </c>
      <c r="M14" s="9">
        <f>L14/K14</f>
        <v>1</v>
      </c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26">
        <f t="shared" si="6"/>
        <v>30</v>
      </c>
      <c r="AV14" s="8">
        <f t="shared" si="6"/>
        <v>29</v>
      </c>
      <c r="AW14" s="23">
        <f t="shared" ref="AW14:AW26" si="8">AV14/AU14</f>
        <v>0.966666666666667</v>
      </c>
    </row>
    <row r="15" spans="1:49">
      <c r="A15" s="7" t="s">
        <v>32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26"/>
      <c r="AV15" s="8"/>
      <c r="AW15" s="23"/>
    </row>
    <row r="16" spans="1:49">
      <c r="A16" s="7" t="s">
        <v>33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26"/>
      <c r="AV16" s="8"/>
      <c r="AW16" s="23"/>
    </row>
    <row r="17" spans="1:49">
      <c r="A17" s="7" t="s">
        <v>34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26"/>
      <c r="AV17" s="8"/>
      <c r="AW17" s="23"/>
    </row>
    <row r="18" spans="1:49">
      <c r="A18" s="7" t="s">
        <v>35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26"/>
      <c r="AV18" s="8"/>
      <c r="AW18" s="23"/>
    </row>
    <row r="19" spans="1:49">
      <c r="A19" s="7" t="s">
        <v>36</v>
      </c>
      <c r="B19" s="8"/>
      <c r="C19" s="8"/>
      <c r="D19" s="9"/>
      <c r="E19" s="8">
        <v>11</v>
      </c>
      <c r="F19" s="8">
        <v>4</v>
      </c>
      <c r="G19" s="9">
        <f t="shared" si="5"/>
        <v>0.363636363636364</v>
      </c>
      <c r="H19" s="8"/>
      <c r="I19" s="8"/>
      <c r="J19" s="9"/>
      <c r="K19" s="8">
        <v>1</v>
      </c>
      <c r="L19" s="8">
        <v>1</v>
      </c>
      <c r="M19" s="9">
        <f>L19/K19</f>
        <v>1</v>
      </c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26">
        <f t="shared" si="6"/>
        <v>12</v>
      </c>
      <c r="AV19" s="8">
        <f t="shared" si="6"/>
        <v>5</v>
      </c>
      <c r="AW19" s="23">
        <f t="shared" si="8"/>
        <v>0.416666666666667</v>
      </c>
    </row>
    <row r="20" spans="1:49">
      <c r="A20" s="7" t="s">
        <v>37</v>
      </c>
      <c r="B20" s="8">
        <v>1</v>
      </c>
      <c r="C20" s="8">
        <v>0</v>
      </c>
      <c r="D20" s="9">
        <f t="shared" si="7"/>
        <v>0</v>
      </c>
      <c r="E20" s="8">
        <v>8</v>
      </c>
      <c r="F20" s="8">
        <v>8</v>
      </c>
      <c r="G20" s="9">
        <f t="shared" si="5"/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26">
        <f t="shared" si="6"/>
        <v>9</v>
      </c>
      <c r="AV20" s="8">
        <f t="shared" si="6"/>
        <v>8</v>
      </c>
      <c r="AW20" s="23">
        <f t="shared" si="8"/>
        <v>0.888888888888889</v>
      </c>
    </row>
    <row r="21" spans="1:49">
      <c r="A21" s="7" t="s">
        <v>38</v>
      </c>
      <c r="B21" s="8">
        <v>2</v>
      </c>
      <c r="C21" s="8">
        <v>1</v>
      </c>
      <c r="D21" s="9">
        <f t="shared" si="7"/>
        <v>0.5</v>
      </c>
      <c r="E21" s="8">
        <v>3</v>
      </c>
      <c r="F21" s="8">
        <v>2</v>
      </c>
      <c r="G21" s="9">
        <f t="shared" si="5"/>
        <v>0.666666666666667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26">
        <f t="shared" si="6"/>
        <v>5</v>
      </c>
      <c r="AV21" s="8">
        <f t="shared" si="6"/>
        <v>3</v>
      </c>
      <c r="AW21" s="23">
        <f t="shared" si="8"/>
        <v>0.6</v>
      </c>
    </row>
    <row r="22" spans="1:49">
      <c r="A22" s="10" t="s">
        <v>39</v>
      </c>
      <c r="B22" s="11">
        <f>SUM(B10:B21)</f>
        <v>440</v>
      </c>
      <c r="C22" s="11">
        <f>SUM(C10:C21)</f>
        <v>411</v>
      </c>
      <c r="D22" s="12">
        <f t="shared" ref="D22:D51" si="9">C22/B22</f>
        <v>0.934090909090909</v>
      </c>
      <c r="E22" s="11">
        <f>SUM(E10:E21)</f>
        <v>119</v>
      </c>
      <c r="F22" s="11">
        <f>SUM(F10:F21)</f>
        <v>103</v>
      </c>
      <c r="G22" s="12">
        <f t="shared" si="5"/>
        <v>0.865546218487395</v>
      </c>
      <c r="H22" s="11"/>
      <c r="I22" s="11"/>
      <c r="J22" s="12"/>
      <c r="K22" s="11">
        <f>SUM(K10:K21)</f>
        <v>77</v>
      </c>
      <c r="L22" s="11">
        <f>SUM(L10:L21)</f>
        <v>75</v>
      </c>
      <c r="M22" s="12">
        <f>L22/K22</f>
        <v>0.974025974025974</v>
      </c>
      <c r="N22" s="11">
        <f>SUM(N10:N21)</f>
        <v>20</v>
      </c>
      <c r="O22" s="11">
        <f>SUM(O10:O21)</f>
        <v>17</v>
      </c>
      <c r="P22" s="12">
        <f>O22/N22</f>
        <v>0.85</v>
      </c>
      <c r="Q22" s="11"/>
      <c r="R22" s="11"/>
      <c r="S22" s="12"/>
      <c r="T22" s="11">
        <f>SUM(T10:T21)</f>
        <v>29</v>
      </c>
      <c r="U22" s="11">
        <f>SUM(U10:U21)</f>
        <v>28</v>
      </c>
      <c r="V22" s="12">
        <f>U22/T22</f>
        <v>0.96551724137931</v>
      </c>
      <c r="W22" s="11"/>
      <c r="X22" s="11"/>
      <c r="Y22" s="12"/>
      <c r="Z22" s="11"/>
      <c r="AA22" s="11"/>
      <c r="AB22" s="12"/>
      <c r="AC22" s="11">
        <f>SUM(AC10:AC21)</f>
        <v>102</v>
      </c>
      <c r="AD22" s="11">
        <f>SUM(AD10:AD21)</f>
        <v>95</v>
      </c>
      <c r="AE22" s="12">
        <f>AD22/AC22</f>
        <v>0.931372549019608</v>
      </c>
      <c r="AF22" s="11">
        <f>SUM(AF10:AF21)</f>
        <v>62</v>
      </c>
      <c r="AG22" s="11">
        <f>SUM(AG10:AG21)</f>
        <v>61</v>
      </c>
      <c r="AH22" s="12">
        <f>AG22/AF22</f>
        <v>0.983870967741935</v>
      </c>
      <c r="AI22" s="11">
        <f>SUM(AI10:AI21)</f>
        <v>30</v>
      </c>
      <c r="AJ22" s="11">
        <f>SUM(AJ10:AJ21)</f>
        <v>29</v>
      </c>
      <c r="AK22" s="12">
        <f>AJ22/AI22</f>
        <v>0.966666666666667</v>
      </c>
      <c r="AL22" s="11">
        <f>SUM(AL10:AL21)</f>
        <v>23</v>
      </c>
      <c r="AM22" s="11">
        <f>SUM(AM10:AM21)</f>
        <v>21</v>
      </c>
      <c r="AN22" s="12">
        <f>AM22/AL22</f>
        <v>0.91304347826087</v>
      </c>
      <c r="AO22" s="11">
        <f>SUM(AO10:AO21)</f>
        <v>2</v>
      </c>
      <c r="AP22" s="11">
        <f>SUM(AP10:AP21)</f>
        <v>1</v>
      </c>
      <c r="AQ22" s="12">
        <f>AP22/AO22</f>
        <v>0.5</v>
      </c>
      <c r="AR22" s="11"/>
      <c r="AS22" s="11"/>
      <c r="AT22" s="12"/>
      <c r="AU22" s="24">
        <f t="shared" si="6"/>
        <v>904</v>
      </c>
      <c r="AV22" s="11">
        <f t="shared" si="6"/>
        <v>841</v>
      </c>
      <c r="AW22" s="25">
        <f t="shared" si="8"/>
        <v>0.930309734513274</v>
      </c>
    </row>
    <row r="23" spans="1:49">
      <c r="A23" s="10" t="s">
        <v>40</v>
      </c>
      <c r="B23" s="11">
        <f>B9+B22</f>
        <v>629</v>
      </c>
      <c r="C23" s="11">
        <f>C9+C22</f>
        <v>576</v>
      </c>
      <c r="D23" s="12">
        <f t="shared" si="9"/>
        <v>0.915739268680445</v>
      </c>
      <c r="E23" s="11">
        <f>E9+E22</f>
        <v>123</v>
      </c>
      <c r="F23" s="11">
        <f>F9+F22</f>
        <v>107</v>
      </c>
      <c r="G23" s="12">
        <f t="shared" si="5"/>
        <v>0.869918699186992</v>
      </c>
      <c r="H23" s="11">
        <f>H9+H22</f>
        <v>53</v>
      </c>
      <c r="I23" s="11">
        <f>I9+I22</f>
        <v>49</v>
      </c>
      <c r="J23" s="12">
        <f>I23/H23</f>
        <v>0.924528301886792</v>
      </c>
      <c r="K23" s="11">
        <f>K9+K22</f>
        <v>111</v>
      </c>
      <c r="L23" s="11">
        <f>L9+L22</f>
        <v>105</v>
      </c>
      <c r="M23" s="12">
        <f>L23/K23</f>
        <v>0.945945945945946</v>
      </c>
      <c r="N23" s="11">
        <f>N9+N22</f>
        <v>56</v>
      </c>
      <c r="O23" s="11">
        <f>O9+O22</f>
        <v>37</v>
      </c>
      <c r="P23" s="12">
        <f>O23/N23</f>
        <v>0.660714285714286</v>
      </c>
      <c r="Q23" s="11">
        <f>Q9+Q22</f>
        <v>16</v>
      </c>
      <c r="R23" s="11">
        <f>R9+R22</f>
        <v>12</v>
      </c>
      <c r="S23" s="12">
        <f>R23/Q23</f>
        <v>0.75</v>
      </c>
      <c r="T23" s="11">
        <f>T9+T22</f>
        <v>108</v>
      </c>
      <c r="U23" s="11">
        <f>U9+U22</f>
        <v>90</v>
      </c>
      <c r="V23" s="12">
        <f>U23/T23</f>
        <v>0.833333333333333</v>
      </c>
      <c r="W23" s="11">
        <f>W9+W22</f>
        <v>24</v>
      </c>
      <c r="X23" s="11">
        <f>X9+X22</f>
        <v>24</v>
      </c>
      <c r="Y23" s="12">
        <f>X23/W23</f>
        <v>1</v>
      </c>
      <c r="Z23" s="11">
        <f>Z9+Z22</f>
        <v>56</v>
      </c>
      <c r="AA23" s="11">
        <f>AA9+AA22</f>
        <v>49</v>
      </c>
      <c r="AB23" s="12">
        <f>AA23/Z23</f>
        <v>0.875</v>
      </c>
      <c r="AC23" s="11">
        <f>AC9+AC22</f>
        <v>166</v>
      </c>
      <c r="AD23" s="11">
        <f>AD9+AD22</f>
        <v>138</v>
      </c>
      <c r="AE23" s="12">
        <f>AD23/AC23</f>
        <v>0.831325301204819</v>
      </c>
      <c r="AF23" s="11">
        <f>AF9+AF22</f>
        <v>62</v>
      </c>
      <c r="AG23" s="11">
        <f>AG9+AG22</f>
        <v>61</v>
      </c>
      <c r="AH23" s="12">
        <f>AG23/AF23</f>
        <v>0.983870967741935</v>
      </c>
      <c r="AI23" s="11">
        <f>AI9+AI22</f>
        <v>179</v>
      </c>
      <c r="AJ23" s="11">
        <f>AJ9+AJ22</f>
        <v>147</v>
      </c>
      <c r="AK23" s="12">
        <f>AJ23/AI23</f>
        <v>0.82122905027933</v>
      </c>
      <c r="AL23" s="11">
        <f>AL9+AL22</f>
        <v>69</v>
      </c>
      <c r="AM23" s="11">
        <f>AM9+AM22</f>
        <v>63</v>
      </c>
      <c r="AN23" s="12">
        <f>AM23/AL23</f>
        <v>0.91304347826087</v>
      </c>
      <c r="AO23" s="11">
        <f>AO9+AO22</f>
        <v>20</v>
      </c>
      <c r="AP23" s="11">
        <f>AP9+AP22</f>
        <v>19</v>
      </c>
      <c r="AQ23" s="12">
        <f>AP23/AO23</f>
        <v>0.95</v>
      </c>
      <c r="AR23" s="11"/>
      <c r="AS23" s="11"/>
      <c r="AT23" s="12"/>
      <c r="AU23" s="24">
        <f t="shared" si="6"/>
        <v>1672</v>
      </c>
      <c r="AV23" s="11">
        <f t="shared" si="6"/>
        <v>1477</v>
      </c>
      <c r="AW23" s="25">
        <f t="shared" si="8"/>
        <v>0.883373205741627</v>
      </c>
    </row>
    <row r="24" spans="1:49">
      <c r="A24" s="7" t="s">
        <v>41</v>
      </c>
      <c r="B24" s="8">
        <v>2</v>
      </c>
      <c r="C24" s="8">
        <v>1</v>
      </c>
      <c r="D24" s="9">
        <f t="shared" si="9"/>
        <v>0.5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v>2</v>
      </c>
      <c r="AD24" s="8">
        <v>2</v>
      </c>
      <c r="AE24" s="9">
        <f>AD24/AC24</f>
        <v>1</v>
      </c>
      <c r="AF24" s="8">
        <v>1</v>
      </c>
      <c r="AG24" s="8">
        <v>1</v>
      </c>
      <c r="AH24" s="9">
        <f>AG24/AF24</f>
        <v>1</v>
      </c>
      <c r="AI24" s="8"/>
      <c r="AJ24" s="8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26">
        <f t="shared" si="6"/>
        <v>5</v>
      </c>
      <c r="AV24" s="8">
        <f t="shared" si="6"/>
        <v>4</v>
      </c>
      <c r="AW24" s="23">
        <f t="shared" si="8"/>
        <v>0.8</v>
      </c>
    </row>
    <row r="25" spans="1:49">
      <c r="A25" s="7" t="s">
        <v>42</v>
      </c>
      <c r="B25" s="8">
        <v>4</v>
      </c>
      <c r="C25" s="8">
        <v>3</v>
      </c>
      <c r="D25" s="9">
        <f t="shared" si="9"/>
        <v>0.75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/>
      <c r="AG25" s="8"/>
      <c r="AH25" s="9"/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26">
        <f t="shared" si="6"/>
        <v>4</v>
      </c>
      <c r="AV25" s="8">
        <f t="shared" si="6"/>
        <v>3</v>
      </c>
      <c r="AW25" s="23">
        <f t="shared" si="8"/>
        <v>0.75</v>
      </c>
    </row>
    <row r="26" spans="1:49">
      <c r="A26" s="7" t="s">
        <v>43</v>
      </c>
      <c r="B26" s="8">
        <v>14</v>
      </c>
      <c r="C26" s="8">
        <v>13</v>
      </c>
      <c r="D26" s="9">
        <f t="shared" si="9"/>
        <v>0.928571428571429</v>
      </c>
      <c r="E26" s="8"/>
      <c r="F26" s="8"/>
      <c r="G26" s="9"/>
      <c r="H26" s="8"/>
      <c r="I26" s="8"/>
      <c r="J26" s="9"/>
      <c r="K26" s="8">
        <v>2</v>
      </c>
      <c r="L26" s="8">
        <v>2</v>
      </c>
      <c r="M26" s="9">
        <f>L26/K26</f>
        <v>1</v>
      </c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>
        <v>2</v>
      </c>
      <c r="AD26" s="8">
        <v>1</v>
      </c>
      <c r="AE26" s="9">
        <f>AD26/AC26</f>
        <v>0.5</v>
      </c>
      <c r="AF26" s="8"/>
      <c r="AG26" s="8"/>
      <c r="AH26" s="9"/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26">
        <f t="shared" si="6"/>
        <v>18</v>
      </c>
      <c r="AV26" s="8">
        <f t="shared" si="6"/>
        <v>16</v>
      </c>
      <c r="AW26" s="23">
        <f t="shared" si="8"/>
        <v>0.888888888888889</v>
      </c>
    </row>
    <row r="27" spans="1:49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26"/>
      <c r="AV27" s="8"/>
      <c r="AW27" s="23"/>
    </row>
    <row r="28" spans="1:49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>
        <v>1</v>
      </c>
      <c r="R28" s="8">
        <v>1</v>
      </c>
      <c r="S28" s="9">
        <f>R28/Q28</f>
        <v>1</v>
      </c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26">
        <f>B28+E28+H28+K28+N28+Q28+T28+W28+Z28+AC28+AF28+AI28+AL28+AO28+AR28</f>
        <v>1</v>
      </c>
      <c r="AV28" s="8">
        <f>C28+F28+I28+L28+O28+R28+U28+X28+AA28+AD28+AG28+AJ28+AM28+AP28+AS28</f>
        <v>1</v>
      </c>
      <c r="AW28" s="23">
        <f>AV28/AU28</f>
        <v>1</v>
      </c>
    </row>
    <row r="29" spans="1:49">
      <c r="A29" s="10" t="s">
        <v>46</v>
      </c>
      <c r="B29" s="11">
        <f>SUM(B24:B28)</f>
        <v>20</v>
      </c>
      <c r="C29" s="11">
        <f>SUM(C24:C28)</f>
        <v>17</v>
      </c>
      <c r="D29" s="12">
        <f t="shared" si="9"/>
        <v>0.85</v>
      </c>
      <c r="E29" s="11"/>
      <c r="F29" s="11"/>
      <c r="G29" s="12"/>
      <c r="H29" s="11"/>
      <c r="I29" s="11"/>
      <c r="J29" s="12"/>
      <c r="K29" s="11">
        <f>SUM(K24:K28)</f>
        <v>2</v>
      </c>
      <c r="L29" s="11">
        <f>SUM(L24:L28)</f>
        <v>2</v>
      </c>
      <c r="M29" s="12">
        <f t="shared" ref="M29:M51" si="10">L29/K29</f>
        <v>1</v>
      </c>
      <c r="N29" s="11"/>
      <c r="O29" s="11"/>
      <c r="P29" s="12"/>
      <c r="Q29" s="11">
        <f>SUM(Q24:Q28)</f>
        <v>1</v>
      </c>
      <c r="R29" s="11">
        <f>SUM(R24:R28)</f>
        <v>1</v>
      </c>
      <c r="S29" s="12">
        <f>R29/Q29</f>
        <v>1</v>
      </c>
      <c r="T29" s="11"/>
      <c r="U29" s="11"/>
      <c r="V29" s="12"/>
      <c r="W29" s="11"/>
      <c r="X29" s="11"/>
      <c r="Y29" s="12"/>
      <c r="Z29" s="11"/>
      <c r="AA29" s="11"/>
      <c r="AB29" s="12"/>
      <c r="AC29" s="11">
        <f>SUM(AC24:AC28)</f>
        <v>4</v>
      </c>
      <c r="AD29" s="11">
        <f>SUM(AD24:AD28)</f>
        <v>3</v>
      </c>
      <c r="AE29" s="12">
        <f>AD29/AC29</f>
        <v>0.75</v>
      </c>
      <c r="AF29" s="11">
        <f>SUM(AF24:AF28)</f>
        <v>1</v>
      </c>
      <c r="AG29" s="11">
        <f>SUM(AG24:AG28)</f>
        <v>1</v>
      </c>
      <c r="AH29" s="12">
        <f>AG29/AF29</f>
        <v>1</v>
      </c>
      <c r="AI29" s="11"/>
      <c r="AJ29" s="11"/>
      <c r="AK29" s="12"/>
      <c r="AL29" s="11"/>
      <c r="AM29" s="11"/>
      <c r="AN29" s="12"/>
      <c r="AO29" s="11"/>
      <c r="AP29" s="11"/>
      <c r="AQ29" s="12"/>
      <c r="AR29" s="11"/>
      <c r="AS29" s="11"/>
      <c r="AT29" s="12"/>
      <c r="AU29" s="24">
        <f t="shared" si="6"/>
        <v>28</v>
      </c>
      <c r="AV29" s="11">
        <f t="shared" si="6"/>
        <v>24</v>
      </c>
      <c r="AW29" s="25">
        <f>AV29/AU29</f>
        <v>0.857142857142857</v>
      </c>
    </row>
    <row r="30" spans="1:49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>
        <v>6</v>
      </c>
      <c r="AG30" s="8">
        <v>6</v>
      </c>
      <c r="AH30" s="9">
        <f>AG30/AF30</f>
        <v>1</v>
      </c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26">
        <f t="shared" si="6"/>
        <v>6</v>
      </c>
      <c r="AV30" s="8">
        <f t="shared" si="6"/>
        <v>6</v>
      </c>
      <c r="AW30" s="23">
        <f t="shared" ref="AW30:AW39" si="11">AV30/AU30</f>
        <v>1</v>
      </c>
    </row>
    <row r="31" spans="1:49">
      <c r="A31" s="7" t="s">
        <v>48</v>
      </c>
      <c r="B31" s="8">
        <v>1</v>
      </c>
      <c r="C31" s="8">
        <v>1</v>
      </c>
      <c r="D31" s="9">
        <f t="shared" si="9"/>
        <v>1</v>
      </c>
      <c r="E31" s="8"/>
      <c r="F31" s="8"/>
      <c r="G31" s="9"/>
      <c r="H31" s="8"/>
      <c r="I31" s="8"/>
      <c r="J31" s="9"/>
      <c r="K31" s="8">
        <v>1</v>
      </c>
      <c r="L31" s="8">
        <v>1</v>
      </c>
      <c r="M31" s="9">
        <f t="shared" si="10"/>
        <v>1</v>
      </c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26">
        <f t="shared" si="6"/>
        <v>2</v>
      </c>
      <c r="AV31" s="8">
        <f t="shared" si="6"/>
        <v>2</v>
      </c>
      <c r="AW31" s="23">
        <f t="shared" si="11"/>
        <v>1</v>
      </c>
    </row>
    <row r="32" spans="1:49">
      <c r="A32" s="7" t="s">
        <v>49</v>
      </c>
      <c r="B32" s="8">
        <v>99</v>
      </c>
      <c r="C32" s="8">
        <v>99</v>
      </c>
      <c r="D32" s="9">
        <f t="shared" si="9"/>
        <v>1</v>
      </c>
      <c r="E32" s="8"/>
      <c r="F32" s="8"/>
      <c r="G32" s="9"/>
      <c r="H32" s="8"/>
      <c r="I32" s="8"/>
      <c r="J32" s="9"/>
      <c r="K32" s="8">
        <v>9</v>
      </c>
      <c r="L32" s="8">
        <v>9</v>
      </c>
      <c r="M32" s="9">
        <f t="shared" si="10"/>
        <v>1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>
        <v>2</v>
      </c>
      <c r="AD32" s="8">
        <v>1</v>
      </c>
      <c r="AE32" s="9">
        <f>AD32/AC32</f>
        <v>0.5</v>
      </c>
      <c r="AF32" s="8"/>
      <c r="AG32" s="8"/>
      <c r="AH32" s="9"/>
      <c r="AI32" s="8"/>
      <c r="AJ32" s="8"/>
      <c r="AK32" s="9"/>
      <c r="AL32" s="8"/>
      <c r="AM32" s="8"/>
      <c r="AN32" s="9"/>
      <c r="AO32" s="8">
        <v>1</v>
      </c>
      <c r="AP32" s="8">
        <v>1</v>
      </c>
      <c r="AQ32" s="9">
        <f>AP32/AO32</f>
        <v>1</v>
      </c>
      <c r="AR32" s="8"/>
      <c r="AS32" s="8"/>
      <c r="AT32" s="9"/>
      <c r="AU32" s="26">
        <f t="shared" si="6"/>
        <v>111</v>
      </c>
      <c r="AV32" s="8">
        <f t="shared" si="6"/>
        <v>110</v>
      </c>
      <c r="AW32" s="23">
        <f t="shared" si="11"/>
        <v>0.990990990990991</v>
      </c>
    </row>
    <row r="33" spans="1:49">
      <c r="A33" s="7" t="s">
        <v>50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26"/>
      <c r="AV33" s="8"/>
      <c r="AW33" s="23"/>
    </row>
    <row r="34" spans="1:49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>
        <v>5</v>
      </c>
      <c r="R34" s="8">
        <v>5</v>
      </c>
      <c r="S34" s="9">
        <f>R34/Q34</f>
        <v>1</v>
      </c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26">
        <f>B34+E34+H34+K34+N34+Q34+T34+W34+Z34+AC34+AF34+AI34+AL34+AO34+AR34</f>
        <v>5</v>
      </c>
      <c r="AV34" s="8">
        <f>C34+F34+I34+L34+O34+R34+U34+X34+AA34+AD34+AG34+AJ34+AM34+AP34+AS34</f>
        <v>5</v>
      </c>
      <c r="AW34" s="23">
        <f>AV34/AU34</f>
        <v>1</v>
      </c>
    </row>
    <row r="35" spans="1:49">
      <c r="A35" s="10" t="s">
        <v>52</v>
      </c>
      <c r="B35" s="11">
        <f>SUM(B30:B34)</f>
        <v>100</v>
      </c>
      <c r="C35" s="11">
        <f>SUM(C30:C34)</f>
        <v>100</v>
      </c>
      <c r="D35" s="12">
        <f t="shared" si="9"/>
        <v>1</v>
      </c>
      <c r="E35" s="11"/>
      <c r="F35" s="11"/>
      <c r="G35" s="12"/>
      <c r="H35" s="11"/>
      <c r="I35" s="11"/>
      <c r="J35" s="12"/>
      <c r="K35" s="11">
        <f>SUM(K30:K34)</f>
        <v>10</v>
      </c>
      <c r="L35" s="11">
        <f>SUM(L30:L34)</f>
        <v>10</v>
      </c>
      <c r="M35" s="12">
        <f t="shared" si="10"/>
        <v>1</v>
      </c>
      <c r="N35" s="11"/>
      <c r="O35" s="11"/>
      <c r="P35" s="12"/>
      <c r="Q35" s="11">
        <f>SUM(Q30:Q34)</f>
        <v>5</v>
      </c>
      <c r="R35" s="11">
        <f>SUM(R30:R34)</f>
        <v>5</v>
      </c>
      <c r="S35" s="12">
        <f>R35/Q35</f>
        <v>1</v>
      </c>
      <c r="T35" s="11"/>
      <c r="U35" s="11"/>
      <c r="V35" s="12"/>
      <c r="W35" s="11"/>
      <c r="X35" s="11"/>
      <c r="Y35" s="12"/>
      <c r="Z35" s="11"/>
      <c r="AA35" s="11"/>
      <c r="AB35" s="12"/>
      <c r="AC35" s="11">
        <f>SUM(AC30:AC34)</f>
        <v>2</v>
      </c>
      <c r="AD35" s="11">
        <f>SUM(AD30:AD34)</f>
        <v>1</v>
      </c>
      <c r="AE35" s="12">
        <f>AD35/AC35</f>
        <v>0.5</v>
      </c>
      <c r="AF35" s="11">
        <f>SUM(AF30:AF34)</f>
        <v>6</v>
      </c>
      <c r="AG35" s="11">
        <f>SUM(AG30:AG34)</f>
        <v>6</v>
      </c>
      <c r="AH35" s="12">
        <f>AG35/AF35</f>
        <v>1</v>
      </c>
      <c r="AI35" s="11"/>
      <c r="AJ35" s="11"/>
      <c r="AK35" s="12"/>
      <c r="AL35" s="11"/>
      <c r="AM35" s="11"/>
      <c r="AN35" s="12"/>
      <c r="AO35" s="11">
        <f>SUM(AO30:AO34)</f>
        <v>1</v>
      </c>
      <c r="AP35" s="11">
        <f>SUM(AP30:AP34)</f>
        <v>1</v>
      </c>
      <c r="AQ35" s="12">
        <f>AP35/AO35</f>
        <v>1</v>
      </c>
      <c r="AR35" s="11"/>
      <c r="AS35" s="11"/>
      <c r="AT35" s="12"/>
      <c r="AU35" s="24">
        <f t="shared" si="6"/>
        <v>124</v>
      </c>
      <c r="AV35" s="11">
        <f t="shared" si="6"/>
        <v>123</v>
      </c>
      <c r="AW35" s="25">
        <f t="shared" si="11"/>
        <v>0.991935483870968</v>
      </c>
    </row>
    <row r="36" spans="1:49">
      <c r="A36" s="10" t="s">
        <v>53</v>
      </c>
      <c r="B36" s="11">
        <f>B29+B35</f>
        <v>120</v>
      </c>
      <c r="C36" s="11">
        <f>C29+C35</f>
        <v>117</v>
      </c>
      <c r="D36" s="12">
        <f t="shared" si="9"/>
        <v>0.975</v>
      </c>
      <c r="E36" s="11"/>
      <c r="F36" s="11"/>
      <c r="G36" s="12"/>
      <c r="H36" s="11"/>
      <c r="I36" s="11"/>
      <c r="J36" s="12"/>
      <c r="K36" s="11">
        <f>K29+K35</f>
        <v>12</v>
      </c>
      <c r="L36" s="11">
        <f>L29+L35</f>
        <v>12</v>
      </c>
      <c r="M36" s="12">
        <f t="shared" si="10"/>
        <v>1</v>
      </c>
      <c r="N36" s="11"/>
      <c r="O36" s="11"/>
      <c r="P36" s="12"/>
      <c r="Q36" s="11">
        <f>Q29+Q35</f>
        <v>6</v>
      </c>
      <c r="R36" s="11">
        <f>R29+R35</f>
        <v>6</v>
      </c>
      <c r="S36" s="12">
        <f>R36/Q36</f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AC29+AC35</f>
        <v>6</v>
      </c>
      <c r="AD36" s="11">
        <f>AD29+AD35</f>
        <v>4</v>
      </c>
      <c r="AE36" s="12">
        <f>AD36/AC36</f>
        <v>0.666666666666667</v>
      </c>
      <c r="AF36" s="11">
        <f>AF29+AF35</f>
        <v>7</v>
      </c>
      <c r="AG36" s="11">
        <f>AG29+AG35</f>
        <v>7</v>
      </c>
      <c r="AH36" s="12">
        <f>AG36/AF36</f>
        <v>1</v>
      </c>
      <c r="AI36" s="11"/>
      <c r="AJ36" s="11"/>
      <c r="AK36" s="12"/>
      <c r="AL36" s="11"/>
      <c r="AM36" s="11"/>
      <c r="AN36" s="12"/>
      <c r="AO36" s="11">
        <f>AO29+AO35</f>
        <v>1</v>
      </c>
      <c r="AP36" s="11">
        <f>AP29+AP35</f>
        <v>1</v>
      </c>
      <c r="AQ36" s="12">
        <f>AP36/AO36</f>
        <v>1</v>
      </c>
      <c r="AR36" s="11"/>
      <c r="AS36" s="11"/>
      <c r="AT36" s="12"/>
      <c r="AU36" s="24">
        <f t="shared" si="6"/>
        <v>152</v>
      </c>
      <c r="AV36" s="11">
        <f t="shared" si="6"/>
        <v>147</v>
      </c>
      <c r="AW36" s="25">
        <f t="shared" si="11"/>
        <v>0.967105263157895</v>
      </c>
    </row>
    <row r="37" spans="1:49">
      <c r="A37" s="7" t="s">
        <v>54</v>
      </c>
      <c r="B37" s="8">
        <v>1</v>
      </c>
      <c r="C37" s="8">
        <v>1</v>
      </c>
      <c r="D37" s="9">
        <f t="shared" si="9"/>
        <v>1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/>
      <c r="AD37" s="8"/>
      <c r="AE37" s="9"/>
      <c r="AF37" s="8"/>
      <c r="AG37" s="8"/>
      <c r="AH37" s="9"/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26">
        <f t="shared" si="6"/>
        <v>1</v>
      </c>
      <c r="AV37" s="8">
        <f t="shared" si="6"/>
        <v>1</v>
      </c>
      <c r="AW37" s="23">
        <f t="shared" si="11"/>
        <v>1</v>
      </c>
    </row>
    <row r="38" spans="1:49">
      <c r="A38" s="7" t="s">
        <v>55</v>
      </c>
      <c r="B38" s="8">
        <v>2</v>
      </c>
      <c r="C38" s="8">
        <v>2</v>
      </c>
      <c r="D38" s="9">
        <f t="shared" si="9"/>
        <v>1</v>
      </c>
      <c r="E38" s="8"/>
      <c r="F38" s="8"/>
      <c r="G38" s="9"/>
      <c r="H38" s="8"/>
      <c r="I38" s="8"/>
      <c r="J38" s="9"/>
      <c r="K38" s="8">
        <v>1</v>
      </c>
      <c r="L38" s="8">
        <v>1</v>
      </c>
      <c r="M38" s="9">
        <f t="shared" si="10"/>
        <v>1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9</v>
      </c>
      <c r="AG38" s="8">
        <v>9</v>
      </c>
      <c r="AH38" s="9">
        <f>AG38/AF38</f>
        <v>1</v>
      </c>
      <c r="AI38" s="8"/>
      <c r="AJ38" s="8"/>
      <c r="AK38" s="9"/>
      <c r="AL38" s="8"/>
      <c r="AM38" s="8"/>
      <c r="AN38" s="9"/>
      <c r="AO38" s="8"/>
      <c r="AP38" s="8"/>
      <c r="AQ38" s="9"/>
      <c r="AR38" s="8"/>
      <c r="AS38" s="8"/>
      <c r="AT38" s="9"/>
      <c r="AU38" s="26">
        <f t="shared" si="6"/>
        <v>12</v>
      </c>
      <c r="AV38" s="8">
        <f t="shared" si="6"/>
        <v>12</v>
      </c>
      <c r="AW38" s="23">
        <f t="shared" si="11"/>
        <v>1</v>
      </c>
    </row>
    <row r="39" spans="1:49">
      <c r="A39" s="7" t="s">
        <v>56</v>
      </c>
      <c r="B39" s="8">
        <v>20</v>
      </c>
      <c r="C39" s="8">
        <v>18</v>
      </c>
      <c r="D39" s="9">
        <f t="shared" si="9"/>
        <v>0.9</v>
      </c>
      <c r="E39" s="8"/>
      <c r="F39" s="8"/>
      <c r="G39" s="9"/>
      <c r="H39" s="8"/>
      <c r="I39" s="8"/>
      <c r="J39" s="9"/>
      <c r="K39" s="8">
        <v>4</v>
      </c>
      <c r="L39" s="8">
        <v>3</v>
      </c>
      <c r="M39" s="9">
        <f t="shared" si="10"/>
        <v>0.75</v>
      </c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>
        <v>7</v>
      </c>
      <c r="AD39" s="8">
        <v>5</v>
      </c>
      <c r="AE39" s="9">
        <f>AD39/AC39</f>
        <v>0.714285714285714</v>
      </c>
      <c r="AF39" s="8"/>
      <c r="AG39" s="8"/>
      <c r="AH39" s="9"/>
      <c r="AI39" s="8"/>
      <c r="AJ39" s="8"/>
      <c r="AK39" s="9"/>
      <c r="AL39" s="8"/>
      <c r="AM39" s="8"/>
      <c r="AN39" s="9"/>
      <c r="AO39" s="8">
        <v>2</v>
      </c>
      <c r="AP39" s="8">
        <v>2</v>
      </c>
      <c r="AQ39" s="9">
        <f>AP39/AO39</f>
        <v>1</v>
      </c>
      <c r="AR39" s="8"/>
      <c r="AS39" s="8"/>
      <c r="AT39" s="9"/>
      <c r="AU39" s="26">
        <f t="shared" si="6"/>
        <v>33</v>
      </c>
      <c r="AV39" s="8">
        <f t="shared" si="6"/>
        <v>28</v>
      </c>
      <c r="AW39" s="23">
        <f t="shared" si="11"/>
        <v>0.848484848484849</v>
      </c>
    </row>
    <row r="40" spans="1:49">
      <c r="A40" s="7" t="s">
        <v>57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/>
      <c r="AG40" s="8"/>
      <c r="AH40" s="9"/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26"/>
      <c r="AV40" s="8"/>
      <c r="AW40" s="23"/>
    </row>
    <row r="41" spans="1:49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>
        <v>4</v>
      </c>
      <c r="R41" s="8">
        <v>4</v>
      </c>
      <c r="S41" s="9">
        <f>R41/Q41</f>
        <v>1</v>
      </c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26">
        <f>B41+E41+H41+K41+N41+Q41+T41+W41+Z41+AC41+AF41+AI41+AL41+AO41+AR41</f>
        <v>4</v>
      </c>
      <c r="AV41" s="8">
        <f>C41+F41+I41+L41+O41+R41+U41+X41+AA41+AD41+AG41+AJ41+AM41+AP41+AS41</f>
        <v>4</v>
      </c>
      <c r="AW41" s="23">
        <f>AV41/AU41</f>
        <v>1</v>
      </c>
    </row>
    <row r="42" spans="1:49">
      <c r="A42" s="10" t="s">
        <v>59</v>
      </c>
      <c r="B42" s="11">
        <f>SUM(B37:B41)</f>
        <v>23</v>
      </c>
      <c r="C42" s="11">
        <f>SUM(C37:C41)</f>
        <v>21</v>
      </c>
      <c r="D42" s="12">
        <f t="shared" si="9"/>
        <v>0.91304347826087</v>
      </c>
      <c r="E42" s="11"/>
      <c r="F42" s="11"/>
      <c r="G42" s="12"/>
      <c r="H42" s="11"/>
      <c r="I42" s="11"/>
      <c r="J42" s="12"/>
      <c r="K42" s="11">
        <f>SUM(K37:K41)</f>
        <v>5</v>
      </c>
      <c r="L42" s="11">
        <f>SUM(L37:L41)</f>
        <v>4</v>
      </c>
      <c r="M42" s="12">
        <f t="shared" si="10"/>
        <v>0.8</v>
      </c>
      <c r="N42" s="11"/>
      <c r="O42" s="11"/>
      <c r="P42" s="12"/>
      <c r="Q42" s="11">
        <f>SUM(Q37:Q41)</f>
        <v>4</v>
      </c>
      <c r="R42" s="11">
        <f>SUM(R37:R41)</f>
        <v>4</v>
      </c>
      <c r="S42" s="12">
        <f>R42/Q42</f>
        <v>1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>SUM(AC37:AC41)</f>
        <v>7</v>
      </c>
      <c r="AD42" s="11">
        <f>SUM(AD37:AD41)</f>
        <v>5</v>
      </c>
      <c r="AE42" s="12">
        <f>AD42/AC42</f>
        <v>0.714285714285714</v>
      </c>
      <c r="AF42" s="11">
        <f>SUM(AF37:AF41)</f>
        <v>9</v>
      </c>
      <c r="AG42" s="11">
        <f>SUM(AG37:AG41)</f>
        <v>9</v>
      </c>
      <c r="AH42" s="12">
        <f>AG42/AF42</f>
        <v>1</v>
      </c>
      <c r="AI42" s="11"/>
      <c r="AJ42" s="11"/>
      <c r="AK42" s="12"/>
      <c r="AL42" s="11"/>
      <c r="AM42" s="11"/>
      <c r="AN42" s="12"/>
      <c r="AO42" s="11">
        <f>SUM(AO37:AO41)</f>
        <v>2</v>
      </c>
      <c r="AP42" s="11">
        <f>SUM(AP37:AP41)</f>
        <v>2</v>
      </c>
      <c r="AQ42" s="12">
        <f>AP42/AO42</f>
        <v>1</v>
      </c>
      <c r="AR42" s="11"/>
      <c r="AS42" s="11"/>
      <c r="AT42" s="12"/>
      <c r="AU42" s="24">
        <f t="shared" si="6"/>
        <v>50</v>
      </c>
      <c r="AV42" s="11">
        <f t="shared" si="6"/>
        <v>45</v>
      </c>
      <c r="AW42" s="25">
        <f>AV42/AU42</f>
        <v>0.9</v>
      </c>
    </row>
    <row r="43" spans="1:49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>
        <v>1</v>
      </c>
      <c r="AG43" s="8">
        <v>1</v>
      </c>
      <c r="AH43" s="9">
        <f>AG43/AF43</f>
        <v>1</v>
      </c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26">
        <f t="shared" si="6"/>
        <v>1</v>
      </c>
      <c r="AV43" s="8">
        <f t="shared" si="6"/>
        <v>1</v>
      </c>
      <c r="AW43" s="23">
        <f t="shared" ref="AW43:AW51" si="12">AV43/AU43</f>
        <v>1</v>
      </c>
    </row>
    <row r="44" spans="1:49">
      <c r="A44" s="7" t="s">
        <v>61</v>
      </c>
      <c r="B44" s="8">
        <v>11</v>
      </c>
      <c r="C44" s="8">
        <v>11</v>
      </c>
      <c r="D44" s="9">
        <f t="shared" si="9"/>
        <v>1</v>
      </c>
      <c r="E44" s="8"/>
      <c r="F44" s="8"/>
      <c r="G44" s="9"/>
      <c r="H44" s="8"/>
      <c r="I44" s="8"/>
      <c r="J44" s="9"/>
      <c r="K44" s="8">
        <v>2</v>
      </c>
      <c r="L44" s="8">
        <v>2</v>
      </c>
      <c r="M44" s="9">
        <f t="shared" si="10"/>
        <v>1</v>
      </c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26">
        <f t="shared" si="6"/>
        <v>13</v>
      </c>
      <c r="AV44" s="8">
        <f t="shared" si="6"/>
        <v>13</v>
      </c>
      <c r="AW44" s="23">
        <f t="shared" si="12"/>
        <v>1</v>
      </c>
    </row>
    <row r="45" spans="1:49">
      <c r="A45" s="7" t="s">
        <v>62</v>
      </c>
      <c r="B45" s="8">
        <v>99</v>
      </c>
      <c r="C45" s="8">
        <v>93</v>
      </c>
      <c r="D45" s="9">
        <f t="shared" si="9"/>
        <v>0.939393939393939</v>
      </c>
      <c r="E45" s="8"/>
      <c r="F45" s="8"/>
      <c r="G45" s="9"/>
      <c r="H45" s="8"/>
      <c r="I45" s="8"/>
      <c r="J45" s="9"/>
      <c r="K45" s="8">
        <v>20</v>
      </c>
      <c r="L45" s="8">
        <v>19</v>
      </c>
      <c r="M45" s="9">
        <f t="shared" si="10"/>
        <v>0.95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>
        <v>3</v>
      </c>
      <c r="AD45" s="8">
        <v>3</v>
      </c>
      <c r="AE45" s="9">
        <f>AD45/AC45</f>
        <v>1</v>
      </c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26">
        <f t="shared" si="6"/>
        <v>122</v>
      </c>
      <c r="AV45" s="8">
        <f t="shared" si="6"/>
        <v>115</v>
      </c>
      <c r="AW45" s="23">
        <f t="shared" si="12"/>
        <v>0.942622950819672</v>
      </c>
    </row>
    <row r="46" spans="1:49">
      <c r="A46" s="7" t="s">
        <v>63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26"/>
      <c r="AV46" s="8"/>
      <c r="AW46" s="23"/>
    </row>
    <row r="47" spans="1:49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>
        <v>11</v>
      </c>
      <c r="R47" s="8">
        <v>11</v>
      </c>
      <c r="S47" s="9">
        <f>R47/Q47</f>
        <v>1</v>
      </c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26">
        <f>B47+E47+H47+K47+N47+Q47+T47+W47+Z47+AC47+AF47+AI47+AL47+AO47+AR47</f>
        <v>11</v>
      </c>
      <c r="AV47" s="8">
        <f>C47+F47+I47+L47+O47+R47+U47+X47+AA47+AD47+AG47+AJ47+AM47+AP47+AS47</f>
        <v>11</v>
      </c>
      <c r="AW47" s="23">
        <f>AV47/AU47</f>
        <v>1</v>
      </c>
    </row>
    <row r="48" spans="1:49">
      <c r="A48" s="10" t="s">
        <v>65</v>
      </c>
      <c r="B48" s="11">
        <f>SUM(B43:B47)</f>
        <v>110</v>
      </c>
      <c r="C48" s="11">
        <f>SUM(C43:C47)</f>
        <v>104</v>
      </c>
      <c r="D48" s="12">
        <f t="shared" si="9"/>
        <v>0.945454545454545</v>
      </c>
      <c r="E48" s="11"/>
      <c r="F48" s="11"/>
      <c r="G48" s="12"/>
      <c r="H48" s="11"/>
      <c r="I48" s="11"/>
      <c r="J48" s="12"/>
      <c r="K48" s="11">
        <f>SUM(K43:K47)</f>
        <v>22</v>
      </c>
      <c r="L48" s="11">
        <f>SUM(L43:L47)</f>
        <v>21</v>
      </c>
      <c r="M48" s="12">
        <f t="shared" si="10"/>
        <v>0.954545454545455</v>
      </c>
      <c r="N48" s="11"/>
      <c r="O48" s="11"/>
      <c r="P48" s="12"/>
      <c r="Q48" s="11">
        <f>SUM(Q43:Q47)</f>
        <v>11</v>
      </c>
      <c r="R48" s="11">
        <f>SUM(R43:R47)</f>
        <v>11</v>
      </c>
      <c r="S48" s="12">
        <f>R48/Q48</f>
        <v>1</v>
      </c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3</v>
      </c>
      <c r="AD48" s="11">
        <f>SUM(AD43:AD47)</f>
        <v>3</v>
      </c>
      <c r="AE48" s="12">
        <f>AD48/AC48</f>
        <v>1</v>
      </c>
      <c r="AF48" s="11">
        <f>SUM(AF43:AF47)</f>
        <v>1</v>
      </c>
      <c r="AG48" s="11">
        <f>SUM(AG43:AG47)</f>
        <v>1</v>
      </c>
      <c r="AH48" s="12">
        <f>AG48/AF48</f>
        <v>1</v>
      </c>
      <c r="AI48" s="11"/>
      <c r="AJ48" s="11"/>
      <c r="AK48" s="12"/>
      <c r="AL48" s="11"/>
      <c r="AM48" s="11"/>
      <c r="AN48" s="12"/>
      <c r="AO48" s="11"/>
      <c r="AP48" s="11"/>
      <c r="AQ48" s="12"/>
      <c r="AR48" s="11"/>
      <c r="AS48" s="11"/>
      <c r="AT48" s="12"/>
      <c r="AU48" s="24">
        <f t="shared" si="6"/>
        <v>147</v>
      </c>
      <c r="AV48" s="11">
        <f t="shared" si="6"/>
        <v>140</v>
      </c>
      <c r="AW48" s="25">
        <f t="shared" si="12"/>
        <v>0.952380952380952</v>
      </c>
    </row>
    <row r="49" spans="1:49">
      <c r="A49" s="10" t="s">
        <v>66</v>
      </c>
      <c r="B49" s="11">
        <f>B42+B48</f>
        <v>133</v>
      </c>
      <c r="C49" s="11">
        <f>C42+C48</f>
        <v>125</v>
      </c>
      <c r="D49" s="12">
        <f t="shared" si="9"/>
        <v>0.93984962406015</v>
      </c>
      <c r="E49" s="11"/>
      <c r="F49" s="11"/>
      <c r="G49" s="12"/>
      <c r="H49" s="11"/>
      <c r="I49" s="11"/>
      <c r="J49" s="12"/>
      <c r="K49" s="11">
        <f>K42+K48</f>
        <v>27</v>
      </c>
      <c r="L49" s="11">
        <f>L42+L48</f>
        <v>25</v>
      </c>
      <c r="M49" s="12">
        <f t="shared" si="10"/>
        <v>0.925925925925926</v>
      </c>
      <c r="N49" s="11"/>
      <c r="O49" s="11"/>
      <c r="P49" s="12"/>
      <c r="Q49" s="11">
        <f>Q42+Q48</f>
        <v>15</v>
      </c>
      <c r="R49" s="11">
        <f>R42+R48</f>
        <v>15</v>
      </c>
      <c r="S49" s="12">
        <f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AC42+AC48</f>
        <v>10</v>
      </c>
      <c r="AD49" s="11">
        <f>AD42+AD48</f>
        <v>8</v>
      </c>
      <c r="AE49" s="12">
        <f>AD49/AC49</f>
        <v>0.8</v>
      </c>
      <c r="AF49" s="11">
        <f>AF42+AF48</f>
        <v>10</v>
      </c>
      <c r="AG49" s="11">
        <f>AG42+AG48</f>
        <v>10</v>
      </c>
      <c r="AH49" s="12">
        <f>AG49/AF49</f>
        <v>1</v>
      </c>
      <c r="AI49" s="11"/>
      <c r="AJ49" s="11"/>
      <c r="AK49" s="12"/>
      <c r="AL49" s="11"/>
      <c r="AM49" s="11"/>
      <c r="AN49" s="12"/>
      <c r="AO49" s="11">
        <f>AO42+AO48</f>
        <v>2</v>
      </c>
      <c r="AP49" s="11">
        <f>AP42+AP48</f>
        <v>2</v>
      </c>
      <c r="AQ49" s="12">
        <f>AP49/AO49</f>
        <v>1</v>
      </c>
      <c r="AR49" s="11"/>
      <c r="AS49" s="11"/>
      <c r="AT49" s="12"/>
      <c r="AU49" s="24">
        <f t="shared" si="6"/>
        <v>197</v>
      </c>
      <c r="AV49" s="11">
        <f t="shared" si="6"/>
        <v>185</v>
      </c>
      <c r="AW49" s="25">
        <f t="shared" si="12"/>
        <v>0.939086294416244</v>
      </c>
    </row>
    <row r="50" customHeight="1" spans="1:49">
      <c r="A50" s="10" t="s">
        <v>67</v>
      </c>
      <c r="B50" s="11">
        <f>B36+B49</f>
        <v>253</v>
      </c>
      <c r="C50" s="11">
        <f>C36+C49</f>
        <v>242</v>
      </c>
      <c r="D50" s="12">
        <f t="shared" si="9"/>
        <v>0.956521739130435</v>
      </c>
      <c r="E50" s="11"/>
      <c r="F50" s="11"/>
      <c r="G50" s="12"/>
      <c r="H50" s="11"/>
      <c r="I50" s="11"/>
      <c r="J50" s="12"/>
      <c r="K50" s="11">
        <f>K36+K49</f>
        <v>39</v>
      </c>
      <c r="L50" s="11">
        <f>L36+L49</f>
        <v>37</v>
      </c>
      <c r="M50" s="12">
        <f t="shared" si="10"/>
        <v>0.948717948717949</v>
      </c>
      <c r="N50" s="11"/>
      <c r="O50" s="11"/>
      <c r="P50" s="12"/>
      <c r="Q50" s="11">
        <f>Q36+Q49</f>
        <v>21</v>
      </c>
      <c r="R50" s="11">
        <f>R36+R49</f>
        <v>21</v>
      </c>
      <c r="S50" s="12">
        <f>R50/Q50</f>
        <v>1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AC36+AC49</f>
        <v>16</v>
      </c>
      <c r="AD50" s="11">
        <f>AD36+AD49</f>
        <v>12</v>
      </c>
      <c r="AE50" s="12">
        <f>AD50/AC50</f>
        <v>0.75</v>
      </c>
      <c r="AF50" s="11">
        <f>AF36+AF49</f>
        <v>17</v>
      </c>
      <c r="AG50" s="11">
        <f>AG36+AG49</f>
        <v>17</v>
      </c>
      <c r="AH50" s="12">
        <f>AG50/AF50</f>
        <v>1</v>
      </c>
      <c r="AI50" s="11"/>
      <c r="AJ50" s="11"/>
      <c r="AK50" s="12"/>
      <c r="AL50" s="11"/>
      <c r="AM50" s="11"/>
      <c r="AN50" s="12"/>
      <c r="AO50" s="11">
        <f>AO36+AO49</f>
        <v>3</v>
      </c>
      <c r="AP50" s="11">
        <f>AP36+AP49</f>
        <v>3</v>
      </c>
      <c r="AQ50" s="12">
        <f>AP50/AO50</f>
        <v>1</v>
      </c>
      <c r="AR50" s="11"/>
      <c r="AS50" s="11"/>
      <c r="AT50" s="12"/>
      <c r="AU50" s="24">
        <f t="shared" si="6"/>
        <v>349</v>
      </c>
      <c r="AV50" s="11">
        <f t="shared" si="6"/>
        <v>332</v>
      </c>
      <c r="AW50" s="25">
        <f t="shared" si="12"/>
        <v>0.951289398280802</v>
      </c>
    </row>
    <row r="51" customHeight="1" spans="1:49">
      <c r="A51" s="10" t="s">
        <v>68</v>
      </c>
      <c r="B51" s="11">
        <f>B23+B50</f>
        <v>882</v>
      </c>
      <c r="C51" s="11">
        <f>C23+C50</f>
        <v>818</v>
      </c>
      <c r="D51" s="12">
        <f t="shared" si="9"/>
        <v>0.927437641723356</v>
      </c>
      <c r="E51" s="11">
        <f>E23+E50</f>
        <v>123</v>
      </c>
      <c r="F51" s="11">
        <f>F23+F50</f>
        <v>107</v>
      </c>
      <c r="G51" s="12">
        <f>F51/E51</f>
        <v>0.869918699186992</v>
      </c>
      <c r="H51" s="11">
        <f>H23+H50</f>
        <v>53</v>
      </c>
      <c r="I51" s="11">
        <f>I23+I50</f>
        <v>49</v>
      </c>
      <c r="J51" s="12">
        <f>I51/H51</f>
        <v>0.924528301886792</v>
      </c>
      <c r="K51" s="11">
        <f>K23+K50</f>
        <v>150</v>
      </c>
      <c r="L51" s="11">
        <f>L23+L50</f>
        <v>142</v>
      </c>
      <c r="M51" s="12">
        <f t="shared" si="10"/>
        <v>0.946666666666667</v>
      </c>
      <c r="N51" s="11">
        <f>N23+N50</f>
        <v>56</v>
      </c>
      <c r="O51" s="11">
        <f t="shared" ref="O51:U51" si="13">O23+O50</f>
        <v>37</v>
      </c>
      <c r="P51" s="12">
        <f>O51/N51</f>
        <v>0.660714285714286</v>
      </c>
      <c r="Q51" s="11">
        <f>Q23+Q50</f>
        <v>37</v>
      </c>
      <c r="R51" s="11">
        <f>R23+R50</f>
        <v>33</v>
      </c>
      <c r="S51" s="12">
        <f>R51/Q51</f>
        <v>0.891891891891892</v>
      </c>
      <c r="T51" s="11">
        <f t="shared" si="13"/>
        <v>108</v>
      </c>
      <c r="U51" s="11">
        <f t="shared" si="13"/>
        <v>90</v>
      </c>
      <c r="V51" s="12">
        <f>U51/T51</f>
        <v>0.833333333333333</v>
      </c>
      <c r="W51" s="11">
        <f>W23+W50</f>
        <v>24</v>
      </c>
      <c r="X51" s="11">
        <f>X23+X50</f>
        <v>24</v>
      </c>
      <c r="Y51" s="12">
        <f>X51/W51</f>
        <v>1</v>
      </c>
      <c r="Z51" s="11">
        <f>Z23+Z50</f>
        <v>56</v>
      </c>
      <c r="AA51" s="11">
        <f>AA23+AA50</f>
        <v>49</v>
      </c>
      <c r="AB51" s="12">
        <f>AA51/Z51</f>
        <v>0.875</v>
      </c>
      <c r="AC51" s="11">
        <f>AC23+AC50</f>
        <v>182</v>
      </c>
      <c r="AD51" s="11">
        <f>AD23+AD50</f>
        <v>150</v>
      </c>
      <c r="AE51" s="12">
        <f>AD51/AC51</f>
        <v>0.824175824175824</v>
      </c>
      <c r="AF51" s="11">
        <f>AF23+AF50</f>
        <v>79</v>
      </c>
      <c r="AG51" s="11">
        <f>AG23+AG50</f>
        <v>78</v>
      </c>
      <c r="AH51" s="12">
        <f>AG51/AF51</f>
        <v>0.987341772151899</v>
      </c>
      <c r="AI51" s="11">
        <f>AI23+AI50</f>
        <v>179</v>
      </c>
      <c r="AJ51" s="11">
        <f>AJ23+AJ50</f>
        <v>147</v>
      </c>
      <c r="AK51" s="12">
        <f>AJ51/AI51</f>
        <v>0.82122905027933</v>
      </c>
      <c r="AL51" s="11">
        <f>AL23+AL50</f>
        <v>69</v>
      </c>
      <c r="AM51" s="11">
        <f>AM23+AM50</f>
        <v>63</v>
      </c>
      <c r="AN51" s="12">
        <f>AM51/AL51</f>
        <v>0.91304347826087</v>
      </c>
      <c r="AO51" s="11">
        <f>AO23+AO50</f>
        <v>23</v>
      </c>
      <c r="AP51" s="11">
        <f>AP23+AP50</f>
        <v>22</v>
      </c>
      <c r="AQ51" s="12">
        <f>AP51/AO51</f>
        <v>0.956521739130435</v>
      </c>
      <c r="AR51" s="11"/>
      <c r="AS51" s="11"/>
      <c r="AT51" s="12"/>
      <c r="AU51" s="27">
        <f t="shared" si="6"/>
        <v>2021</v>
      </c>
      <c r="AV51" s="28">
        <f t="shared" si="6"/>
        <v>1809</v>
      </c>
      <c r="AW51" s="29">
        <f t="shared" si="12"/>
        <v>0.895101434933201</v>
      </c>
    </row>
    <row r="52" ht="60" customHeight="1" spans="1:49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19">
    <mergeCell ref="A1:AW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52"/>
  <sheetViews>
    <sheetView workbookViewId="0">
      <pane xSplit="1" ySplit="3" topLeftCell="AG31" activePane="bottomRight" state="frozen"/>
      <selection/>
      <selection pane="topRight"/>
      <selection pane="bottomLeft"/>
      <selection pane="bottomRight" activeCell="X4" sqref="X4"/>
    </sheetView>
  </sheetViews>
  <sheetFormatPr defaultColWidth="9.13333333333333" defaultRowHeight="13.5"/>
  <cols>
    <col min="1" max="1" width="23.6" style="1" customWidth="1"/>
    <col min="2" max="58" width="5.4" style="2" customWidth="1"/>
    <col min="59" max="16384" width="9.13333333333333" style="2"/>
  </cols>
  <sheetData>
    <row r="1" ht="28.15" customHeight="1" spans="1:58">
      <c r="A1" s="3" t="s">
        <v>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</row>
    <row r="2" ht="28.15" customHeight="1" spans="1:58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77</v>
      </c>
      <c r="AV2" s="6"/>
      <c r="AW2" s="16"/>
      <c r="AX2" s="6" t="s">
        <v>79</v>
      </c>
      <c r="AY2" s="6"/>
      <c r="AZ2" s="16"/>
      <c r="BA2" s="6" t="s">
        <v>81</v>
      </c>
      <c r="BB2" s="6"/>
      <c r="BC2" s="16"/>
      <c r="BD2" s="17" t="s">
        <v>17</v>
      </c>
      <c r="BE2" s="18"/>
      <c r="BF2" s="19"/>
    </row>
    <row r="3" ht="28.15" customHeight="1" spans="1:58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6" t="s">
        <v>18</v>
      </c>
      <c r="AV3" s="6" t="s">
        <v>19</v>
      </c>
      <c r="AW3" s="16" t="s">
        <v>20</v>
      </c>
      <c r="AX3" s="6" t="s">
        <v>18</v>
      </c>
      <c r="AY3" s="6" t="s">
        <v>19</v>
      </c>
      <c r="AZ3" s="16" t="s">
        <v>20</v>
      </c>
      <c r="BA3" s="6" t="s">
        <v>18</v>
      </c>
      <c r="BB3" s="6" t="s">
        <v>19</v>
      </c>
      <c r="BC3" s="16" t="s">
        <v>20</v>
      </c>
      <c r="BD3" s="20" t="s">
        <v>18</v>
      </c>
      <c r="BE3" s="6" t="s">
        <v>19</v>
      </c>
      <c r="BF3" s="21" t="s">
        <v>20</v>
      </c>
    </row>
    <row r="4" spans="1:58">
      <c r="A4" s="7" t="s">
        <v>21</v>
      </c>
      <c r="B4" s="8">
        <v>45</v>
      </c>
      <c r="C4" s="8">
        <v>27</v>
      </c>
      <c r="D4" s="9">
        <f t="shared" ref="D4:D12" si="0">C4/B4</f>
        <v>0.6</v>
      </c>
      <c r="E4" s="8"/>
      <c r="F4" s="8"/>
      <c r="G4" s="9"/>
      <c r="H4" s="8"/>
      <c r="I4" s="8"/>
      <c r="J4" s="9"/>
      <c r="K4" s="8">
        <v>84</v>
      </c>
      <c r="L4" s="8">
        <v>26</v>
      </c>
      <c r="M4" s="9">
        <f t="shared" ref="M4:M12" si="1">L4/K4</f>
        <v>0.30952380952381</v>
      </c>
      <c r="N4" s="8">
        <v>36</v>
      </c>
      <c r="O4" s="8">
        <v>29</v>
      </c>
      <c r="P4" s="9">
        <f t="shared" ref="P4:P7" si="2">O4/N4</f>
        <v>0.805555555555556</v>
      </c>
      <c r="Q4" s="8">
        <v>4</v>
      </c>
      <c r="R4" s="8">
        <v>4</v>
      </c>
      <c r="S4" s="9">
        <f t="shared" ref="S4:S11" si="3">R4/Q4</f>
        <v>1</v>
      </c>
      <c r="T4" s="8"/>
      <c r="U4" s="8"/>
      <c r="V4" s="9"/>
      <c r="W4" s="8">
        <v>126</v>
      </c>
      <c r="X4" s="8">
        <v>109</v>
      </c>
      <c r="Y4" s="9">
        <f t="shared" ref="Y4" si="4">X4/W4</f>
        <v>0.865079365079365</v>
      </c>
      <c r="Z4" s="8">
        <v>41</v>
      </c>
      <c r="AA4" s="8">
        <v>36</v>
      </c>
      <c r="AB4" s="9">
        <f t="shared" ref="AB4:AB10" si="5">AA4/Z4</f>
        <v>0.878048780487805</v>
      </c>
      <c r="AC4" s="8">
        <v>15</v>
      </c>
      <c r="AD4" s="8">
        <v>5</v>
      </c>
      <c r="AE4" s="9">
        <f>AD4/AC4</f>
        <v>0.333333333333333</v>
      </c>
      <c r="AF4" s="8">
        <v>1</v>
      </c>
      <c r="AG4" s="8">
        <v>0</v>
      </c>
      <c r="AH4" s="9">
        <f t="shared" ref="AH4:AH12" si="6">AG4/AF4</f>
        <v>0</v>
      </c>
      <c r="AI4" s="8"/>
      <c r="AJ4" s="8"/>
      <c r="AK4" s="9"/>
      <c r="AL4" s="8">
        <v>5</v>
      </c>
      <c r="AM4" s="8">
        <v>3</v>
      </c>
      <c r="AN4" s="9">
        <f t="shared" ref="AN4:AN12" si="7">AM4/AL4</f>
        <v>0.6</v>
      </c>
      <c r="AO4" s="8">
        <v>2</v>
      </c>
      <c r="AP4" s="8">
        <v>2</v>
      </c>
      <c r="AQ4" s="9">
        <f t="shared" ref="AQ4:AQ10" si="8">AP4/AO4</f>
        <v>1</v>
      </c>
      <c r="AR4" s="8"/>
      <c r="AS4" s="8"/>
      <c r="AT4" s="9"/>
      <c r="AU4" s="8"/>
      <c r="AV4" s="8"/>
      <c r="AW4" s="9"/>
      <c r="AX4" s="8"/>
      <c r="AY4" s="8"/>
      <c r="AZ4" s="9"/>
      <c r="BA4" s="8"/>
      <c r="BB4" s="8"/>
      <c r="BC4" s="9"/>
      <c r="BD4" s="22">
        <f t="shared" ref="BD4:BD51" si="9">B4+E4+H4+K4+N4+Q4+T4+W4+Z4+AC4+AF4+AI4+AL4+AO4+AR4+AU4+AX4+BA4</f>
        <v>359</v>
      </c>
      <c r="BE4" s="8">
        <f t="shared" ref="BE4:BE51" si="10">C4+F4+I4+L4+O4+R4+U4+X4+AA4+AD4+AG4+AJ4+AM4+AP4+AS4+AV4+AY4+BB4</f>
        <v>241</v>
      </c>
      <c r="BF4" s="23">
        <f t="shared" ref="BF4:BF51" si="11">BE4/BD4</f>
        <v>0.671309192200557</v>
      </c>
    </row>
    <row r="5" spans="1:58">
      <c r="A5" s="7" t="s">
        <v>22</v>
      </c>
      <c r="B5" s="8"/>
      <c r="C5" s="8"/>
      <c r="D5" s="9"/>
      <c r="E5" s="8"/>
      <c r="F5" s="8"/>
      <c r="G5" s="9"/>
      <c r="H5" s="8"/>
      <c r="I5" s="8"/>
      <c r="J5" s="9"/>
      <c r="K5" s="8"/>
      <c r="L5" s="8"/>
      <c r="M5" s="9"/>
      <c r="N5" s="8"/>
      <c r="O5" s="8"/>
      <c r="P5" s="9"/>
      <c r="Q5" s="8">
        <v>1</v>
      </c>
      <c r="R5" s="8">
        <v>1</v>
      </c>
      <c r="S5" s="9">
        <f t="shared" si="3"/>
        <v>1</v>
      </c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22">
        <f t="shared" si="9"/>
        <v>1</v>
      </c>
      <c r="BE5" s="8">
        <f t="shared" si="10"/>
        <v>1</v>
      </c>
      <c r="BF5" s="23">
        <f t="shared" si="11"/>
        <v>1</v>
      </c>
    </row>
    <row r="6" spans="1:58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22"/>
      <c r="BE6" s="8"/>
      <c r="BF6" s="23"/>
    </row>
    <row r="7" spans="1:58">
      <c r="A7" s="7" t="s">
        <v>24</v>
      </c>
      <c r="B7" s="8">
        <v>1</v>
      </c>
      <c r="C7" s="8">
        <v>0</v>
      </c>
      <c r="D7" s="9">
        <f t="shared" si="0"/>
        <v>0</v>
      </c>
      <c r="E7" s="8"/>
      <c r="F7" s="8"/>
      <c r="G7" s="9"/>
      <c r="H7" s="8">
        <v>35</v>
      </c>
      <c r="I7" s="8">
        <v>9</v>
      </c>
      <c r="J7" s="9">
        <f t="shared" ref="J7:J9" si="12">I7/H7</f>
        <v>0.257142857142857</v>
      </c>
      <c r="K7" s="8">
        <v>28</v>
      </c>
      <c r="L7" s="8">
        <v>24</v>
      </c>
      <c r="M7" s="9">
        <f t="shared" si="1"/>
        <v>0.857142857142857</v>
      </c>
      <c r="N7" s="8">
        <v>11</v>
      </c>
      <c r="O7" s="8">
        <v>6</v>
      </c>
      <c r="P7" s="9">
        <f t="shared" si="2"/>
        <v>0.545454545454545</v>
      </c>
      <c r="Q7" s="8"/>
      <c r="R7" s="8"/>
      <c r="S7" s="9"/>
      <c r="T7" s="8"/>
      <c r="U7" s="8"/>
      <c r="V7" s="9"/>
      <c r="W7" s="8"/>
      <c r="X7" s="8"/>
      <c r="Y7" s="9"/>
      <c r="Z7" s="8">
        <v>32</v>
      </c>
      <c r="AA7" s="8">
        <v>20</v>
      </c>
      <c r="AB7" s="9">
        <f t="shared" si="5"/>
        <v>0.625</v>
      </c>
      <c r="AC7" s="8"/>
      <c r="AD7" s="8"/>
      <c r="AE7" s="9"/>
      <c r="AF7" s="8"/>
      <c r="AG7" s="8"/>
      <c r="AH7" s="9"/>
      <c r="AI7" s="8">
        <v>65</v>
      </c>
      <c r="AJ7" s="8">
        <v>44</v>
      </c>
      <c r="AK7" s="9">
        <f t="shared" ref="AK7:AK10" si="13">AJ7/AI7</f>
        <v>0.676923076923077</v>
      </c>
      <c r="AL7" s="8"/>
      <c r="AM7" s="8"/>
      <c r="AN7" s="9"/>
      <c r="AO7" s="8"/>
      <c r="AP7" s="8"/>
      <c r="AQ7" s="9"/>
      <c r="AR7" s="8"/>
      <c r="AS7" s="8"/>
      <c r="AT7" s="9"/>
      <c r="AU7" s="8"/>
      <c r="AV7" s="8"/>
      <c r="AW7" s="9"/>
      <c r="AX7" s="8"/>
      <c r="AY7" s="8"/>
      <c r="AZ7" s="9"/>
      <c r="BA7" s="8"/>
      <c r="BB7" s="8"/>
      <c r="BC7" s="9"/>
      <c r="BD7" s="22">
        <f t="shared" si="9"/>
        <v>172</v>
      </c>
      <c r="BE7" s="8">
        <f t="shared" si="10"/>
        <v>103</v>
      </c>
      <c r="BF7" s="23">
        <f t="shared" si="11"/>
        <v>0.598837209302326</v>
      </c>
    </row>
    <row r="8" spans="1:58">
      <c r="A8" s="7" t="s">
        <v>25</v>
      </c>
      <c r="B8" s="8">
        <v>38</v>
      </c>
      <c r="C8" s="8">
        <v>34</v>
      </c>
      <c r="D8" s="9">
        <f t="shared" si="0"/>
        <v>0.894736842105263</v>
      </c>
      <c r="E8" s="8">
        <v>147</v>
      </c>
      <c r="F8" s="8">
        <v>143</v>
      </c>
      <c r="G8" s="9">
        <f t="shared" ref="G8:G11" si="14">F8/E8</f>
        <v>0.972789115646258</v>
      </c>
      <c r="H8" s="8"/>
      <c r="I8" s="8"/>
      <c r="J8" s="9"/>
      <c r="K8" s="8">
        <v>31</v>
      </c>
      <c r="L8" s="8">
        <v>27</v>
      </c>
      <c r="M8" s="9">
        <f t="shared" si="1"/>
        <v>0.870967741935484</v>
      </c>
      <c r="N8" s="8"/>
      <c r="O8" s="8"/>
      <c r="P8" s="9"/>
      <c r="Q8" s="8">
        <v>2</v>
      </c>
      <c r="R8" s="8">
        <v>2</v>
      </c>
      <c r="S8" s="9">
        <f t="shared" si="3"/>
        <v>1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v>23</v>
      </c>
      <c r="AM8" s="8">
        <v>22</v>
      </c>
      <c r="AN8" s="9">
        <f t="shared" si="7"/>
        <v>0.956521739130435</v>
      </c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/>
      <c r="BB8" s="8"/>
      <c r="BC8" s="9"/>
      <c r="BD8" s="22">
        <f t="shared" si="9"/>
        <v>241</v>
      </c>
      <c r="BE8" s="8">
        <f t="shared" si="10"/>
        <v>228</v>
      </c>
      <c r="BF8" s="23">
        <f t="shared" si="11"/>
        <v>0.946058091286307</v>
      </c>
    </row>
    <row r="9" spans="1:58">
      <c r="A9" s="10" t="s">
        <v>26</v>
      </c>
      <c r="B9" s="11">
        <f t="shared" ref="B9:F9" si="15">SUM(B4:B8)</f>
        <v>84</v>
      </c>
      <c r="C9" s="11">
        <f t="shared" si="15"/>
        <v>61</v>
      </c>
      <c r="D9" s="12">
        <f t="shared" si="0"/>
        <v>0.726190476190476</v>
      </c>
      <c r="E9" s="11">
        <f t="shared" si="15"/>
        <v>147</v>
      </c>
      <c r="F9" s="11">
        <f t="shared" si="15"/>
        <v>143</v>
      </c>
      <c r="G9" s="12">
        <f t="shared" si="14"/>
        <v>0.972789115646258</v>
      </c>
      <c r="H9" s="11">
        <f t="shared" ref="H9:L9" si="16">SUM(H4:H8)</f>
        <v>35</v>
      </c>
      <c r="I9" s="11">
        <f t="shared" si="16"/>
        <v>9</v>
      </c>
      <c r="J9" s="12">
        <f t="shared" si="12"/>
        <v>0.257142857142857</v>
      </c>
      <c r="K9" s="11">
        <f t="shared" si="16"/>
        <v>143</v>
      </c>
      <c r="L9" s="11">
        <f t="shared" si="16"/>
        <v>77</v>
      </c>
      <c r="M9" s="12">
        <f t="shared" si="1"/>
        <v>0.538461538461538</v>
      </c>
      <c r="N9" s="11">
        <f t="shared" ref="N9:R9" si="17">SUM(N4:N8)</f>
        <v>47</v>
      </c>
      <c r="O9" s="11">
        <f t="shared" si="17"/>
        <v>35</v>
      </c>
      <c r="P9" s="12">
        <f t="shared" ref="P9:P12" si="18">O9/N9</f>
        <v>0.74468085106383</v>
      </c>
      <c r="Q9" s="11">
        <f t="shared" si="17"/>
        <v>7</v>
      </c>
      <c r="R9" s="11">
        <f t="shared" si="17"/>
        <v>7</v>
      </c>
      <c r="S9" s="12">
        <f t="shared" si="3"/>
        <v>1</v>
      </c>
      <c r="T9" s="11"/>
      <c r="U9" s="11"/>
      <c r="V9" s="12"/>
      <c r="W9" s="11">
        <f t="shared" ref="W9:X9" si="19">SUM(W4:W8)</f>
        <v>126</v>
      </c>
      <c r="X9" s="11">
        <f t="shared" si="19"/>
        <v>109</v>
      </c>
      <c r="Y9" s="12">
        <f t="shared" ref="Y9" si="20">X9/W9</f>
        <v>0.865079365079365</v>
      </c>
      <c r="Z9" s="11">
        <f t="shared" ref="Z9:AD9" si="21">SUM(Z4:Z8)</f>
        <v>73</v>
      </c>
      <c r="AA9" s="11">
        <f t="shared" si="21"/>
        <v>56</v>
      </c>
      <c r="AB9" s="12">
        <f t="shared" si="5"/>
        <v>0.767123287671233</v>
      </c>
      <c r="AC9" s="11">
        <f t="shared" si="21"/>
        <v>15</v>
      </c>
      <c r="AD9" s="11">
        <f t="shared" si="21"/>
        <v>5</v>
      </c>
      <c r="AE9" s="12">
        <f t="shared" ref="AE9:AE12" si="22">AD9/AC9</f>
        <v>0.333333333333333</v>
      </c>
      <c r="AF9" s="11">
        <f t="shared" ref="AF9:AJ9" si="23">SUM(AF4:AF8)</f>
        <v>1</v>
      </c>
      <c r="AG9" s="11">
        <f t="shared" si="23"/>
        <v>0</v>
      </c>
      <c r="AH9" s="12">
        <f t="shared" si="6"/>
        <v>0</v>
      </c>
      <c r="AI9" s="11">
        <f t="shared" si="23"/>
        <v>65</v>
      </c>
      <c r="AJ9" s="11">
        <f t="shared" si="23"/>
        <v>44</v>
      </c>
      <c r="AK9" s="12">
        <f t="shared" si="13"/>
        <v>0.676923076923077</v>
      </c>
      <c r="AL9" s="11">
        <f t="shared" ref="AL9:AP9" si="24">SUM(AL4:AL8)</f>
        <v>28</v>
      </c>
      <c r="AM9" s="11">
        <f t="shared" si="24"/>
        <v>25</v>
      </c>
      <c r="AN9" s="12">
        <f t="shared" si="7"/>
        <v>0.892857142857143</v>
      </c>
      <c r="AO9" s="11">
        <f t="shared" si="24"/>
        <v>2</v>
      </c>
      <c r="AP9" s="11">
        <f t="shared" si="24"/>
        <v>2</v>
      </c>
      <c r="AQ9" s="12">
        <f t="shared" si="8"/>
        <v>1</v>
      </c>
      <c r="AR9" s="11"/>
      <c r="AS9" s="11"/>
      <c r="AT9" s="12"/>
      <c r="AU9" s="11"/>
      <c r="AV9" s="11"/>
      <c r="AW9" s="12"/>
      <c r="AX9" s="11"/>
      <c r="AY9" s="11"/>
      <c r="AZ9" s="12"/>
      <c r="BA9" s="11"/>
      <c r="BB9" s="11"/>
      <c r="BC9" s="12"/>
      <c r="BD9" s="24">
        <f t="shared" si="9"/>
        <v>773</v>
      </c>
      <c r="BE9" s="11">
        <f t="shared" si="10"/>
        <v>573</v>
      </c>
      <c r="BF9" s="25">
        <f t="shared" si="11"/>
        <v>0.741267787839586</v>
      </c>
    </row>
    <row r="10" spans="1:58">
      <c r="A10" s="7" t="s">
        <v>27</v>
      </c>
      <c r="B10" s="8">
        <v>150</v>
      </c>
      <c r="C10" s="8">
        <v>148</v>
      </c>
      <c r="D10" s="9">
        <f t="shared" si="0"/>
        <v>0.986666666666667</v>
      </c>
      <c r="E10" s="8">
        <v>29</v>
      </c>
      <c r="F10" s="8">
        <v>25</v>
      </c>
      <c r="G10" s="9">
        <f t="shared" si="14"/>
        <v>0.862068965517241</v>
      </c>
      <c r="H10" s="8"/>
      <c r="I10" s="8"/>
      <c r="J10" s="9"/>
      <c r="K10" s="8">
        <v>2</v>
      </c>
      <c r="L10" s="8">
        <v>2</v>
      </c>
      <c r="M10" s="9">
        <f t="shared" si="1"/>
        <v>1</v>
      </c>
      <c r="N10" s="8">
        <v>120</v>
      </c>
      <c r="O10" s="8">
        <v>116</v>
      </c>
      <c r="P10" s="9">
        <f t="shared" si="18"/>
        <v>0.966666666666667</v>
      </c>
      <c r="Q10" s="8">
        <v>10</v>
      </c>
      <c r="R10" s="8">
        <v>10</v>
      </c>
      <c r="S10" s="9">
        <f t="shared" si="3"/>
        <v>1</v>
      </c>
      <c r="T10" s="8">
        <v>30</v>
      </c>
      <c r="U10" s="8">
        <v>29</v>
      </c>
      <c r="V10" s="9">
        <f t="shared" ref="V10:V12" si="25">U10/T10</f>
        <v>0.966666666666667</v>
      </c>
      <c r="W10" s="8"/>
      <c r="X10" s="8"/>
      <c r="Y10" s="9"/>
      <c r="Z10" s="8">
        <v>7</v>
      </c>
      <c r="AA10" s="8">
        <v>7</v>
      </c>
      <c r="AB10" s="9">
        <f t="shared" si="5"/>
        <v>1</v>
      </c>
      <c r="AC10" s="8">
        <v>75</v>
      </c>
      <c r="AD10" s="8">
        <v>69</v>
      </c>
      <c r="AE10" s="9">
        <f t="shared" si="22"/>
        <v>0.92</v>
      </c>
      <c r="AF10" s="8">
        <v>48</v>
      </c>
      <c r="AG10" s="8">
        <v>47</v>
      </c>
      <c r="AH10" s="9">
        <f t="shared" si="6"/>
        <v>0.979166666666667</v>
      </c>
      <c r="AI10" s="8">
        <v>7</v>
      </c>
      <c r="AJ10" s="8">
        <v>7</v>
      </c>
      <c r="AK10" s="9">
        <f t="shared" si="13"/>
        <v>1</v>
      </c>
      <c r="AL10" s="8">
        <v>13</v>
      </c>
      <c r="AM10" s="8">
        <v>13</v>
      </c>
      <c r="AN10" s="9">
        <f t="shared" si="7"/>
        <v>1</v>
      </c>
      <c r="AO10" s="8">
        <v>1</v>
      </c>
      <c r="AP10" s="8">
        <v>1</v>
      </c>
      <c r="AQ10" s="9">
        <f t="shared" si="8"/>
        <v>1</v>
      </c>
      <c r="AR10" s="8"/>
      <c r="AS10" s="8"/>
      <c r="AT10" s="9"/>
      <c r="AU10" s="8">
        <v>2</v>
      </c>
      <c r="AV10" s="8">
        <v>2</v>
      </c>
      <c r="AW10" s="9">
        <f>AV10/AU10</f>
        <v>1</v>
      </c>
      <c r="AX10" s="8">
        <v>3</v>
      </c>
      <c r="AY10" s="8">
        <v>3</v>
      </c>
      <c r="AZ10" s="9">
        <f t="shared" ref="AZ10:AZ12" si="26">AY10/AX10</f>
        <v>1</v>
      </c>
      <c r="BA10" s="8">
        <v>27</v>
      </c>
      <c r="BB10" s="8">
        <v>26</v>
      </c>
      <c r="BC10" s="9">
        <f>BB10/BA10</f>
        <v>0.962962962962963</v>
      </c>
      <c r="BD10" s="26">
        <f t="shared" si="9"/>
        <v>524</v>
      </c>
      <c r="BE10" s="8">
        <f t="shared" si="10"/>
        <v>505</v>
      </c>
      <c r="BF10" s="23">
        <f t="shared" si="11"/>
        <v>0.963740458015267</v>
      </c>
    </row>
    <row r="11" spans="1:58">
      <c r="A11" s="7" t="s">
        <v>28</v>
      </c>
      <c r="B11" s="8">
        <v>35</v>
      </c>
      <c r="C11" s="8">
        <v>32</v>
      </c>
      <c r="D11" s="9">
        <f t="shared" si="0"/>
        <v>0.914285714285714</v>
      </c>
      <c r="E11" s="8">
        <v>29</v>
      </c>
      <c r="F11" s="8">
        <v>25</v>
      </c>
      <c r="G11" s="9">
        <f t="shared" si="14"/>
        <v>0.862068965517241</v>
      </c>
      <c r="H11" s="8"/>
      <c r="I11" s="8"/>
      <c r="J11" s="9"/>
      <c r="K11" s="8">
        <v>1</v>
      </c>
      <c r="L11" s="8">
        <v>1</v>
      </c>
      <c r="M11" s="9">
        <f t="shared" si="1"/>
        <v>1</v>
      </c>
      <c r="N11" s="8">
        <v>13</v>
      </c>
      <c r="O11" s="8">
        <v>13</v>
      </c>
      <c r="P11" s="9">
        <f t="shared" si="18"/>
        <v>1</v>
      </c>
      <c r="Q11" s="8">
        <v>17</v>
      </c>
      <c r="R11" s="8">
        <v>15</v>
      </c>
      <c r="S11" s="9">
        <f t="shared" si="3"/>
        <v>0.882352941176471</v>
      </c>
      <c r="T11" s="8">
        <v>5</v>
      </c>
      <c r="U11" s="8">
        <v>4</v>
      </c>
      <c r="V11" s="9">
        <f t="shared" si="25"/>
        <v>0.8</v>
      </c>
      <c r="W11" s="8"/>
      <c r="X11" s="8"/>
      <c r="Y11" s="9"/>
      <c r="Z11" s="8"/>
      <c r="AA11" s="8"/>
      <c r="AB11" s="9"/>
      <c r="AC11" s="8">
        <v>6</v>
      </c>
      <c r="AD11" s="8">
        <v>6</v>
      </c>
      <c r="AE11" s="9">
        <f t="shared" si="22"/>
        <v>1</v>
      </c>
      <c r="AF11" s="8">
        <v>3</v>
      </c>
      <c r="AG11" s="8">
        <v>3</v>
      </c>
      <c r="AH11" s="9">
        <f t="shared" si="6"/>
        <v>1</v>
      </c>
      <c r="AI11" s="8"/>
      <c r="AJ11" s="8"/>
      <c r="AK11" s="9"/>
      <c r="AL11" s="8">
        <v>8</v>
      </c>
      <c r="AM11" s="8">
        <v>8</v>
      </c>
      <c r="AN11" s="9">
        <f t="shared" si="7"/>
        <v>1</v>
      </c>
      <c r="AO11" s="8"/>
      <c r="AP11" s="8"/>
      <c r="AQ11" s="9"/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26">
        <f t="shared" si="9"/>
        <v>117</v>
      </c>
      <c r="BE11" s="8">
        <f t="shared" si="10"/>
        <v>107</v>
      </c>
      <c r="BF11" s="23">
        <f t="shared" si="11"/>
        <v>0.914529914529915</v>
      </c>
    </row>
    <row r="12" spans="1:58">
      <c r="A12" s="7" t="s">
        <v>29</v>
      </c>
      <c r="B12" s="8">
        <v>77</v>
      </c>
      <c r="C12" s="8">
        <v>73</v>
      </c>
      <c r="D12" s="9">
        <f t="shared" si="0"/>
        <v>0.948051948051948</v>
      </c>
      <c r="E12" s="8"/>
      <c r="F12" s="8"/>
      <c r="G12" s="9"/>
      <c r="H12" s="8"/>
      <c r="I12" s="8"/>
      <c r="J12" s="9"/>
      <c r="K12" s="8">
        <v>7</v>
      </c>
      <c r="L12" s="8">
        <v>7</v>
      </c>
      <c r="M12" s="9">
        <f t="shared" si="1"/>
        <v>1</v>
      </c>
      <c r="N12" s="8">
        <v>11</v>
      </c>
      <c r="O12" s="8">
        <v>9</v>
      </c>
      <c r="P12" s="9">
        <f t="shared" si="18"/>
        <v>0.818181818181818</v>
      </c>
      <c r="Q12" s="8"/>
      <c r="R12" s="8"/>
      <c r="S12" s="9"/>
      <c r="T12" s="8">
        <v>6</v>
      </c>
      <c r="U12" s="8">
        <v>6</v>
      </c>
      <c r="V12" s="9">
        <f t="shared" si="25"/>
        <v>1</v>
      </c>
      <c r="W12" s="8"/>
      <c r="X12" s="8"/>
      <c r="Y12" s="9"/>
      <c r="Z12" s="8"/>
      <c r="AA12" s="8"/>
      <c r="AB12" s="9"/>
      <c r="AC12" s="8">
        <v>9</v>
      </c>
      <c r="AD12" s="8">
        <v>9</v>
      </c>
      <c r="AE12" s="9">
        <f t="shared" si="22"/>
        <v>1</v>
      </c>
      <c r="AF12" s="8">
        <v>13</v>
      </c>
      <c r="AG12" s="8">
        <v>13</v>
      </c>
      <c r="AH12" s="9">
        <f t="shared" si="6"/>
        <v>1</v>
      </c>
      <c r="AI12" s="8">
        <v>10</v>
      </c>
      <c r="AJ12" s="8">
        <v>10</v>
      </c>
      <c r="AK12" s="9">
        <f>AJ12/AI12</f>
        <v>1</v>
      </c>
      <c r="AL12" s="8">
        <v>6</v>
      </c>
      <c r="AM12" s="8">
        <v>6</v>
      </c>
      <c r="AN12" s="9">
        <f t="shared" si="7"/>
        <v>1</v>
      </c>
      <c r="AO12" s="8">
        <v>4</v>
      </c>
      <c r="AP12" s="8">
        <v>4</v>
      </c>
      <c r="AQ12" s="9">
        <f>AP12/AO12</f>
        <v>1</v>
      </c>
      <c r="AR12" s="8"/>
      <c r="AS12" s="8"/>
      <c r="AT12" s="9"/>
      <c r="AU12" s="8"/>
      <c r="AV12" s="8"/>
      <c r="AW12" s="9"/>
      <c r="AX12" s="8">
        <v>1</v>
      </c>
      <c r="AY12" s="8">
        <v>1</v>
      </c>
      <c r="AZ12" s="9">
        <f t="shared" si="26"/>
        <v>1</v>
      </c>
      <c r="BA12" s="8">
        <v>4</v>
      </c>
      <c r="BB12" s="8">
        <v>3</v>
      </c>
      <c r="BC12" s="9">
        <f>BB12/BA12</f>
        <v>0.75</v>
      </c>
      <c r="BD12" s="26">
        <f t="shared" si="9"/>
        <v>148</v>
      </c>
      <c r="BE12" s="8">
        <f t="shared" si="10"/>
        <v>141</v>
      </c>
      <c r="BF12" s="23">
        <f t="shared" si="11"/>
        <v>0.952702702702703</v>
      </c>
    </row>
    <row r="13" spans="1:58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26"/>
      <c r="BE13" s="8"/>
      <c r="BF13" s="23"/>
    </row>
    <row r="14" spans="1:58">
      <c r="A14" s="7" t="s">
        <v>31</v>
      </c>
      <c r="B14" s="8">
        <v>11</v>
      </c>
      <c r="C14" s="8">
        <v>11</v>
      </c>
      <c r="D14" s="9">
        <f t="shared" ref="D14:D19" si="27">C14/B14</f>
        <v>1</v>
      </c>
      <c r="E14" s="8">
        <v>14</v>
      </c>
      <c r="F14" s="8">
        <v>14</v>
      </c>
      <c r="G14" s="9">
        <f>F14/E14</f>
        <v>1</v>
      </c>
      <c r="H14" s="8"/>
      <c r="I14" s="8"/>
      <c r="J14" s="9"/>
      <c r="K14" s="8"/>
      <c r="L14" s="8"/>
      <c r="M14" s="9"/>
      <c r="N14" s="8"/>
      <c r="O14" s="8"/>
      <c r="P14" s="9"/>
      <c r="Q14" s="8"/>
      <c r="R14" s="8"/>
      <c r="S14" s="9"/>
      <c r="T14" s="8">
        <v>9</v>
      </c>
      <c r="U14" s="8">
        <v>9</v>
      </c>
      <c r="V14" s="9">
        <f>U14/T14</f>
        <v>1</v>
      </c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8"/>
      <c r="AV14" s="8"/>
      <c r="AW14" s="9"/>
      <c r="AX14" s="8"/>
      <c r="AY14" s="8"/>
      <c r="AZ14" s="9"/>
      <c r="BA14" s="8"/>
      <c r="BB14" s="8"/>
      <c r="BC14" s="9"/>
      <c r="BD14" s="26">
        <f t="shared" si="9"/>
        <v>34</v>
      </c>
      <c r="BE14" s="8">
        <f t="shared" si="10"/>
        <v>34</v>
      </c>
      <c r="BF14" s="23">
        <f t="shared" si="11"/>
        <v>1</v>
      </c>
    </row>
    <row r="15" spans="1:58">
      <c r="A15" s="7" t="s">
        <v>32</v>
      </c>
      <c r="B15" s="8">
        <v>1</v>
      </c>
      <c r="C15" s="8">
        <v>1</v>
      </c>
      <c r="D15" s="9">
        <f t="shared" si="27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26">
        <f t="shared" si="9"/>
        <v>1</v>
      </c>
      <c r="BE15" s="8">
        <f t="shared" si="10"/>
        <v>1</v>
      </c>
      <c r="BF15" s="23">
        <f t="shared" si="11"/>
        <v>1</v>
      </c>
    </row>
    <row r="16" spans="1:58">
      <c r="A16" s="7" t="s">
        <v>33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26"/>
      <c r="BE16" s="8"/>
      <c r="BF16" s="23"/>
    </row>
    <row r="17" spans="1:58">
      <c r="A17" s="7" t="s">
        <v>34</v>
      </c>
      <c r="B17" s="8">
        <v>1</v>
      </c>
      <c r="C17" s="8">
        <v>1</v>
      </c>
      <c r="D17" s="9">
        <f t="shared" si="27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26">
        <f t="shared" si="9"/>
        <v>1</v>
      </c>
      <c r="BE17" s="8">
        <f t="shared" si="10"/>
        <v>1</v>
      </c>
      <c r="BF17" s="23">
        <f t="shared" si="11"/>
        <v>1</v>
      </c>
    </row>
    <row r="18" spans="1:58">
      <c r="A18" s="7" t="s">
        <v>35</v>
      </c>
      <c r="B18" s="8">
        <v>2</v>
      </c>
      <c r="C18" s="8">
        <v>2</v>
      </c>
      <c r="D18" s="9">
        <f t="shared" si="27"/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26">
        <f t="shared" si="9"/>
        <v>2</v>
      </c>
      <c r="BE18" s="8">
        <f t="shared" si="10"/>
        <v>2</v>
      </c>
      <c r="BF18" s="23">
        <f t="shared" si="11"/>
        <v>1</v>
      </c>
    </row>
    <row r="19" spans="1:58">
      <c r="A19" s="7" t="s">
        <v>36</v>
      </c>
      <c r="B19" s="8">
        <v>1</v>
      </c>
      <c r="C19" s="8">
        <v>1</v>
      </c>
      <c r="D19" s="9">
        <f t="shared" si="27"/>
        <v>1</v>
      </c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26">
        <f t="shared" si="9"/>
        <v>1</v>
      </c>
      <c r="BE19" s="8">
        <f t="shared" si="10"/>
        <v>1</v>
      </c>
      <c r="BF19" s="23">
        <f t="shared" si="11"/>
        <v>1</v>
      </c>
    </row>
    <row r="20" spans="1:58">
      <c r="A20" s="7" t="s">
        <v>37</v>
      </c>
      <c r="B20" s="8"/>
      <c r="C20" s="8"/>
      <c r="D20" s="9"/>
      <c r="E20" s="8"/>
      <c r="F20" s="8"/>
      <c r="G20" s="9"/>
      <c r="H20" s="8"/>
      <c r="I20" s="8"/>
      <c r="J20" s="9"/>
      <c r="K20" s="8"/>
      <c r="L20" s="8"/>
      <c r="M20" s="9"/>
      <c r="N20" s="8"/>
      <c r="O20" s="8"/>
      <c r="P20" s="9"/>
      <c r="Q20" s="8">
        <v>1</v>
      </c>
      <c r="R20" s="8">
        <v>1</v>
      </c>
      <c r="S20" s="9">
        <f>R20/Q20</f>
        <v>1</v>
      </c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26">
        <f t="shared" si="9"/>
        <v>1</v>
      </c>
      <c r="BE20" s="8">
        <f t="shared" si="10"/>
        <v>1</v>
      </c>
      <c r="BF20" s="23">
        <f t="shared" si="11"/>
        <v>1</v>
      </c>
    </row>
    <row r="21" spans="1:58">
      <c r="A21" s="7" t="s">
        <v>38</v>
      </c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26"/>
      <c r="BE21" s="8"/>
      <c r="BF21" s="23"/>
    </row>
    <row r="22" spans="1:58">
      <c r="A22" s="10" t="s">
        <v>39</v>
      </c>
      <c r="B22" s="11">
        <f t="shared" ref="B22:F22" si="28">SUM(B10:B21)</f>
        <v>278</v>
      </c>
      <c r="C22" s="11">
        <f t="shared" si="28"/>
        <v>269</v>
      </c>
      <c r="D22" s="12">
        <f t="shared" ref="D22:D25" si="29">C22/B22</f>
        <v>0.967625899280576</v>
      </c>
      <c r="E22" s="11">
        <f t="shared" si="28"/>
        <v>72</v>
      </c>
      <c r="F22" s="11">
        <f t="shared" si="28"/>
        <v>64</v>
      </c>
      <c r="G22" s="12">
        <f t="shared" ref="G22:G23" si="30">F22/E22</f>
        <v>0.888888888888889</v>
      </c>
      <c r="H22" s="11"/>
      <c r="I22" s="11"/>
      <c r="J22" s="12"/>
      <c r="K22" s="11">
        <f t="shared" ref="K22:O22" si="31">SUM(K10:K21)</f>
        <v>10</v>
      </c>
      <c r="L22" s="11">
        <f t="shared" si="31"/>
        <v>10</v>
      </c>
      <c r="M22" s="12">
        <f t="shared" ref="M22:M26" si="32">L22/K22</f>
        <v>1</v>
      </c>
      <c r="N22" s="11">
        <f t="shared" si="31"/>
        <v>144</v>
      </c>
      <c r="O22" s="11">
        <f t="shared" si="31"/>
        <v>138</v>
      </c>
      <c r="P22" s="12">
        <f>O22/N22</f>
        <v>0.958333333333333</v>
      </c>
      <c r="Q22" s="11">
        <f t="shared" ref="Q22:U22" si="33">SUM(Q10:Q21)</f>
        <v>28</v>
      </c>
      <c r="R22" s="11">
        <f t="shared" si="33"/>
        <v>26</v>
      </c>
      <c r="S22" s="12">
        <f t="shared" ref="S22:S26" si="34">R22/Q22</f>
        <v>0.928571428571429</v>
      </c>
      <c r="T22" s="11">
        <f t="shared" si="33"/>
        <v>50</v>
      </c>
      <c r="U22" s="11">
        <f t="shared" si="33"/>
        <v>48</v>
      </c>
      <c r="V22" s="12">
        <f>U22/T22</f>
        <v>0.96</v>
      </c>
      <c r="W22" s="11"/>
      <c r="X22" s="11"/>
      <c r="Y22" s="12"/>
      <c r="Z22" s="11">
        <f t="shared" ref="Z22:AD22" si="35">SUM(Z10:Z21)</f>
        <v>7</v>
      </c>
      <c r="AA22" s="11">
        <f t="shared" si="35"/>
        <v>7</v>
      </c>
      <c r="AB22" s="12">
        <f>AA22/Z22</f>
        <v>1</v>
      </c>
      <c r="AC22" s="11">
        <f t="shared" si="35"/>
        <v>90</v>
      </c>
      <c r="AD22" s="11">
        <f t="shared" si="35"/>
        <v>84</v>
      </c>
      <c r="AE22" s="12">
        <f t="shared" ref="AE22:AE23" si="36">AD22/AC22</f>
        <v>0.933333333333333</v>
      </c>
      <c r="AF22" s="11">
        <f t="shared" ref="AF22:AJ22" si="37">SUM(AF10:AF21)</f>
        <v>64</v>
      </c>
      <c r="AG22" s="11">
        <f t="shared" si="37"/>
        <v>63</v>
      </c>
      <c r="AH22" s="12">
        <f t="shared" ref="AH22:AH26" si="38">AG22/AF22</f>
        <v>0.984375</v>
      </c>
      <c r="AI22" s="11">
        <f t="shared" si="37"/>
        <v>17</v>
      </c>
      <c r="AJ22" s="11">
        <f t="shared" si="37"/>
        <v>17</v>
      </c>
      <c r="AK22" s="12">
        <f>AJ22/AI22</f>
        <v>1</v>
      </c>
      <c r="AL22" s="11">
        <f t="shared" ref="AL22:AP22" si="39">SUM(AL10:AL21)</f>
        <v>27</v>
      </c>
      <c r="AM22" s="11">
        <f t="shared" si="39"/>
        <v>27</v>
      </c>
      <c r="AN22" s="12">
        <f t="shared" ref="AN22:AN23" si="40">AM22/AL22</f>
        <v>1</v>
      </c>
      <c r="AO22" s="11">
        <f t="shared" si="39"/>
        <v>5</v>
      </c>
      <c r="AP22" s="11">
        <f t="shared" si="39"/>
        <v>5</v>
      </c>
      <c r="AQ22" s="12">
        <f t="shared" ref="AQ22:AQ26" si="41">AP22/AO22</f>
        <v>1</v>
      </c>
      <c r="AR22" s="11"/>
      <c r="AS22" s="11"/>
      <c r="AT22" s="12"/>
      <c r="AU22" s="11">
        <f t="shared" ref="AU22:AY22" si="42">SUM(AU10:AU21)</f>
        <v>2</v>
      </c>
      <c r="AV22" s="11">
        <f t="shared" si="42"/>
        <v>2</v>
      </c>
      <c r="AW22" s="12">
        <f t="shared" ref="AW22:AW24" si="43">AV22/AU22</f>
        <v>1</v>
      </c>
      <c r="AX22" s="11">
        <f t="shared" si="42"/>
        <v>4</v>
      </c>
      <c r="AY22" s="11">
        <f t="shared" si="42"/>
        <v>4</v>
      </c>
      <c r="AZ22" s="12">
        <f t="shared" ref="AZ22:AZ23" si="44">AY22/AX22</f>
        <v>1</v>
      </c>
      <c r="BA22" s="11">
        <f>SUM(BA10:BA21)</f>
        <v>31</v>
      </c>
      <c r="BB22" s="11">
        <f>SUM(BB10:BB21)</f>
        <v>29</v>
      </c>
      <c r="BC22" s="12">
        <f t="shared" ref="BC22:BC23" si="45">BB22/BA22</f>
        <v>0.935483870967742</v>
      </c>
      <c r="BD22" s="24">
        <f t="shared" si="9"/>
        <v>829</v>
      </c>
      <c r="BE22" s="11">
        <f t="shared" si="10"/>
        <v>793</v>
      </c>
      <c r="BF22" s="25">
        <f t="shared" si="11"/>
        <v>0.956574185765983</v>
      </c>
    </row>
    <row r="23" spans="1:58">
      <c r="A23" s="10" t="s">
        <v>40</v>
      </c>
      <c r="B23" s="11">
        <f t="shared" ref="B23:F23" si="46">B9+B22</f>
        <v>362</v>
      </c>
      <c r="C23" s="11">
        <f t="shared" si="46"/>
        <v>330</v>
      </c>
      <c r="D23" s="12">
        <f t="shared" si="29"/>
        <v>0.911602209944751</v>
      </c>
      <c r="E23" s="11">
        <f t="shared" si="46"/>
        <v>219</v>
      </c>
      <c r="F23" s="11">
        <f t="shared" si="46"/>
        <v>207</v>
      </c>
      <c r="G23" s="12">
        <f t="shared" si="30"/>
        <v>0.945205479452055</v>
      </c>
      <c r="H23" s="11">
        <f t="shared" ref="H23:L23" si="47">H9+H22</f>
        <v>35</v>
      </c>
      <c r="I23" s="11">
        <f t="shared" si="47"/>
        <v>9</v>
      </c>
      <c r="J23" s="12">
        <f>I23/H23</f>
        <v>0.257142857142857</v>
      </c>
      <c r="K23" s="11">
        <f t="shared" si="47"/>
        <v>153</v>
      </c>
      <c r="L23" s="11">
        <f t="shared" si="47"/>
        <v>87</v>
      </c>
      <c r="M23" s="12">
        <f t="shared" si="32"/>
        <v>0.568627450980392</v>
      </c>
      <c r="N23" s="11">
        <f t="shared" ref="N23:R23" si="48">N9+N22</f>
        <v>191</v>
      </c>
      <c r="O23" s="11">
        <f t="shared" si="48"/>
        <v>173</v>
      </c>
      <c r="P23" s="12">
        <f>O23/N23</f>
        <v>0.905759162303665</v>
      </c>
      <c r="Q23" s="11">
        <f t="shared" si="48"/>
        <v>35</v>
      </c>
      <c r="R23" s="11">
        <f t="shared" si="48"/>
        <v>33</v>
      </c>
      <c r="S23" s="12">
        <f t="shared" si="34"/>
        <v>0.942857142857143</v>
      </c>
      <c r="T23" s="11">
        <f>T9+T22</f>
        <v>50</v>
      </c>
      <c r="U23" s="11">
        <f>U9+U22</f>
        <v>48</v>
      </c>
      <c r="V23" s="12">
        <f>U23/T23</f>
        <v>0.96</v>
      </c>
      <c r="W23" s="11">
        <f t="shared" ref="W23:X23" si="49">W9+W22</f>
        <v>126</v>
      </c>
      <c r="X23" s="11">
        <f t="shared" si="49"/>
        <v>109</v>
      </c>
      <c r="Y23" s="12">
        <f>X23/W23</f>
        <v>0.865079365079365</v>
      </c>
      <c r="Z23" s="11">
        <f t="shared" ref="Z23:AD23" si="50">Z9+Z22</f>
        <v>80</v>
      </c>
      <c r="AA23" s="11">
        <f t="shared" si="50"/>
        <v>63</v>
      </c>
      <c r="AB23" s="12">
        <f>AA23/Z23</f>
        <v>0.7875</v>
      </c>
      <c r="AC23" s="11">
        <f t="shared" si="50"/>
        <v>105</v>
      </c>
      <c r="AD23" s="11">
        <f t="shared" si="50"/>
        <v>89</v>
      </c>
      <c r="AE23" s="12">
        <f t="shared" si="36"/>
        <v>0.847619047619048</v>
      </c>
      <c r="AF23" s="11">
        <f t="shared" ref="AF23:AJ23" si="51">AF9+AF22</f>
        <v>65</v>
      </c>
      <c r="AG23" s="11">
        <f t="shared" si="51"/>
        <v>63</v>
      </c>
      <c r="AH23" s="12">
        <f t="shared" si="38"/>
        <v>0.969230769230769</v>
      </c>
      <c r="AI23" s="11">
        <f t="shared" si="51"/>
        <v>82</v>
      </c>
      <c r="AJ23" s="11">
        <f t="shared" si="51"/>
        <v>61</v>
      </c>
      <c r="AK23" s="12">
        <f>AJ23/AI23</f>
        <v>0.74390243902439</v>
      </c>
      <c r="AL23" s="11">
        <f t="shared" ref="AL23:AP23" si="52">AL9+AL22</f>
        <v>55</v>
      </c>
      <c r="AM23" s="11">
        <f t="shared" si="52"/>
        <v>52</v>
      </c>
      <c r="AN23" s="12">
        <f t="shared" si="40"/>
        <v>0.945454545454545</v>
      </c>
      <c r="AO23" s="11">
        <f t="shared" si="52"/>
        <v>7</v>
      </c>
      <c r="AP23" s="11">
        <f t="shared" si="52"/>
        <v>7</v>
      </c>
      <c r="AQ23" s="12">
        <f t="shared" si="41"/>
        <v>1</v>
      </c>
      <c r="AR23" s="11"/>
      <c r="AS23" s="11"/>
      <c r="AT23" s="12"/>
      <c r="AU23" s="11">
        <f t="shared" ref="AU23:AY23" si="53">AU9+AU22</f>
        <v>2</v>
      </c>
      <c r="AV23" s="11">
        <f t="shared" si="53"/>
        <v>2</v>
      </c>
      <c r="AW23" s="12">
        <f t="shared" si="43"/>
        <v>1</v>
      </c>
      <c r="AX23" s="11">
        <f t="shared" si="53"/>
        <v>4</v>
      </c>
      <c r="AY23" s="11">
        <f t="shared" si="53"/>
        <v>4</v>
      </c>
      <c r="AZ23" s="12">
        <f t="shared" si="44"/>
        <v>1</v>
      </c>
      <c r="BA23" s="11">
        <f>BA9+BA22</f>
        <v>31</v>
      </c>
      <c r="BB23" s="11">
        <f>BB9+BB22</f>
        <v>29</v>
      </c>
      <c r="BC23" s="12">
        <f t="shared" si="45"/>
        <v>0.935483870967742</v>
      </c>
      <c r="BD23" s="24">
        <f t="shared" si="9"/>
        <v>1602</v>
      </c>
      <c r="BE23" s="11">
        <f t="shared" si="10"/>
        <v>1366</v>
      </c>
      <c r="BF23" s="25">
        <f t="shared" si="11"/>
        <v>0.852684144818976</v>
      </c>
    </row>
    <row r="24" spans="1:58">
      <c r="A24" s="7" t="s">
        <v>41</v>
      </c>
      <c r="B24" s="8">
        <v>4</v>
      </c>
      <c r="C24" s="8">
        <v>4</v>
      </c>
      <c r="D24" s="9">
        <f t="shared" si="29"/>
        <v>1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/>
      <c r="AD24" s="8"/>
      <c r="AE24" s="9"/>
      <c r="AF24" s="8"/>
      <c r="AG24" s="8"/>
      <c r="AH24" s="9"/>
      <c r="AI24" s="8"/>
      <c r="AJ24" s="8"/>
      <c r="AK24" s="9"/>
      <c r="AL24" s="8"/>
      <c r="AM24" s="8"/>
      <c r="AN24" s="9"/>
      <c r="AO24" s="8">
        <v>1</v>
      </c>
      <c r="AP24" s="8">
        <v>1</v>
      </c>
      <c r="AQ24" s="9">
        <f t="shared" si="41"/>
        <v>1</v>
      </c>
      <c r="AR24" s="8"/>
      <c r="AS24" s="8"/>
      <c r="AT24" s="9"/>
      <c r="AU24" s="8">
        <v>1</v>
      </c>
      <c r="AV24" s="8">
        <v>1</v>
      </c>
      <c r="AW24" s="9">
        <f t="shared" si="43"/>
        <v>1</v>
      </c>
      <c r="AX24" s="8"/>
      <c r="AY24" s="8"/>
      <c r="AZ24" s="9"/>
      <c r="BA24" s="8"/>
      <c r="BB24" s="8"/>
      <c r="BC24" s="9"/>
      <c r="BD24" s="26">
        <f t="shared" si="9"/>
        <v>6</v>
      </c>
      <c r="BE24" s="8">
        <f t="shared" si="10"/>
        <v>6</v>
      </c>
      <c r="BF24" s="23">
        <f t="shared" si="11"/>
        <v>1</v>
      </c>
    </row>
    <row r="25" spans="1:58">
      <c r="A25" s="7" t="s">
        <v>42</v>
      </c>
      <c r="B25" s="8">
        <v>1</v>
      </c>
      <c r="C25" s="8">
        <v>1</v>
      </c>
      <c r="D25" s="9">
        <f t="shared" si="29"/>
        <v>1</v>
      </c>
      <c r="E25" s="8"/>
      <c r="F25" s="8"/>
      <c r="G25" s="9"/>
      <c r="H25" s="8"/>
      <c r="I25" s="8"/>
      <c r="J25" s="9"/>
      <c r="K25" s="8">
        <v>1</v>
      </c>
      <c r="L25" s="8">
        <v>1</v>
      </c>
      <c r="M25" s="9">
        <f t="shared" si="32"/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>
        <v>1</v>
      </c>
      <c r="AG25" s="8">
        <v>0</v>
      </c>
      <c r="AH25" s="9">
        <f t="shared" si="38"/>
        <v>0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8"/>
      <c r="AV25" s="8"/>
      <c r="AW25" s="9"/>
      <c r="AX25" s="8"/>
      <c r="AY25" s="8"/>
      <c r="AZ25" s="9"/>
      <c r="BA25" s="8"/>
      <c r="BB25" s="8"/>
      <c r="BC25" s="9"/>
      <c r="BD25" s="26">
        <f t="shared" si="9"/>
        <v>3</v>
      </c>
      <c r="BE25" s="8">
        <f t="shared" si="10"/>
        <v>2</v>
      </c>
      <c r="BF25" s="23">
        <f t="shared" si="11"/>
        <v>0.666666666666667</v>
      </c>
    </row>
    <row r="26" spans="1:58">
      <c r="A26" s="7" t="s">
        <v>43</v>
      </c>
      <c r="B26" s="8">
        <v>4</v>
      </c>
      <c r="C26" s="8">
        <v>4</v>
      </c>
      <c r="D26" s="9">
        <f t="shared" ref="D26:D32" si="54">C26/B26</f>
        <v>1</v>
      </c>
      <c r="E26" s="8"/>
      <c r="F26" s="8"/>
      <c r="G26" s="9"/>
      <c r="H26" s="8"/>
      <c r="I26" s="8"/>
      <c r="J26" s="9"/>
      <c r="K26" s="8">
        <v>3</v>
      </c>
      <c r="L26" s="8">
        <v>3</v>
      </c>
      <c r="M26" s="9">
        <f t="shared" si="32"/>
        <v>1</v>
      </c>
      <c r="N26" s="8"/>
      <c r="O26" s="8"/>
      <c r="P26" s="9"/>
      <c r="Q26" s="8">
        <v>1</v>
      </c>
      <c r="R26" s="8">
        <v>1</v>
      </c>
      <c r="S26" s="9">
        <f t="shared" si="34"/>
        <v>1</v>
      </c>
      <c r="T26" s="8"/>
      <c r="U26" s="8"/>
      <c r="V26" s="9"/>
      <c r="W26" s="8"/>
      <c r="X26" s="8"/>
      <c r="Y26" s="9"/>
      <c r="Z26" s="8"/>
      <c r="AA26" s="8"/>
      <c r="AB26" s="9"/>
      <c r="AC26" s="8">
        <v>4</v>
      </c>
      <c r="AD26" s="8">
        <v>2</v>
      </c>
      <c r="AE26" s="9">
        <f t="shared" ref="AE26:AE31" si="55">AD26/AC26</f>
        <v>0.5</v>
      </c>
      <c r="AF26" s="8">
        <v>3</v>
      </c>
      <c r="AG26" s="8">
        <v>3</v>
      </c>
      <c r="AH26" s="9">
        <f t="shared" si="38"/>
        <v>1</v>
      </c>
      <c r="AI26" s="8"/>
      <c r="AJ26" s="8"/>
      <c r="AK26" s="9"/>
      <c r="AL26" s="8"/>
      <c r="AM26" s="8"/>
      <c r="AN26" s="9"/>
      <c r="AO26" s="8">
        <v>1</v>
      </c>
      <c r="AP26" s="8">
        <v>1</v>
      </c>
      <c r="AQ26" s="9">
        <f t="shared" si="41"/>
        <v>1</v>
      </c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26">
        <f t="shared" si="9"/>
        <v>16</v>
      </c>
      <c r="BE26" s="8">
        <f t="shared" si="10"/>
        <v>14</v>
      </c>
      <c r="BF26" s="23">
        <f t="shared" si="11"/>
        <v>0.875</v>
      </c>
    </row>
    <row r="27" spans="1:58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>
        <v>1</v>
      </c>
      <c r="AM27" s="8">
        <v>0</v>
      </c>
      <c r="AN27" s="9">
        <f>AM27/AL27</f>
        <v>0</v>
      </c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26">
        <f t="shared" si="9"/>
        <v>1</v>
      </c>
      <c r="BE27" s="8">
        <f t="shared" si="10"/>
        <v>0</v>
      </c>
      <c r="BF27" s="23">
        <f t="shared" si="11"/>
        <v>0</v>
      </c>
    </row>
    <row r="28" spans="1:58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>
        <v>1</v>
      </c>
      <c r="L28" s="8">
        <v>0</v>
      </c>
      <c r="M28" s="9">
        <f t="shared" ref="M28:M33" si="56">L28/K28</f>
        <v>0</v>
      </c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26">
        <f t="shared" si="9"/>
        <v>1</v>
      </c>
      <c r="BE28" s="8">
        <f t="shared" si="10"/>
        <v>0</v>
      </c>
      <c r="BF28" s="23">
        <f t="shared" si="11"/>
        <v>0</v>
      </c>
    </row>
    <row r="29" spans="1:58">
      <c r="A29" s="10" t="s">
        <v>46</v>
      </c>
      <c r="B29" s="11">
        <f>SUM(B24:B28)</f>
        <v>9</v>
      </c>
      <c r="C29" s="11">
        <f>SUM(C24:C28)</f>
        <v>9</v>
      </c>
      <c r="D29" s="12">
        <f t="shared" si="54"/>
        <v>1</v>
      </c>
      <c r="E29" s="11"/>
      <c r="F29" s="11"/>
      <c r="G29" s="12"/>
      <c r="H29" s="11"/>
      <c r="I29" s="11"/>
      <c r="J29" s="12"/>
      <c r="K29" s="11">
        <f>SUM(K24:K28)</f>
        <v>5</v>
      </c>
      <c r="L29" s="11">
        <f>SUM(L24:L28)</f>
        <v>4</v>
      </c>
      <c r="M29" s="12">
        <f t="shared" si="56"/>
        <v>0.8</v>
      </c>
      <c r="N29" s="11"/>
      <c r="O29" s="11"/>
      <c r="P29" s="12"/>
      <c r="Q29" s="11">
        <f>SUM(Q24:Q28)</f>
        <v>1</v>
      </c>
      <c r="R29" s="11">
        <f>SUM(R24:R28)</f>
        <v>1</v>
      </c>
      <c r="S29" s="12">
        <f>R29/Q29</f>
        <v>1</v>
      </c>
      <c r="T29" s="11"/>
      <c r="U29" s="11"/>
      <c r="V29" s="12"/>
      <c r="W29" s="11"/>
      <c r="X29" s="11"/>
      <c r="Y29" s="12"/>
      <c r="Z29" s="11"/>
      <c r="AA29" s="11"/>
      <c r="AB29" s="12"/>
      <c r="AC29" s="11">
        <f t="shared" ref="AC29:AG29" si="57">SUM(AC24:AC28)</f>
        <v>4</v>
      </c>
      <c r="AD29" s="11">
        <f t="shared" si="57"/>
        <v>2</v>
      </c>
      <c r="AE29" s="12">
        <f t="shared" si="55"/>
        <v>0.5</v>
      </c>
      <c r="AF29" s="11">
        <f t="shared" si="57"/>
        <v>4</v>
      </c>
      <c r="AG29" s="11">
        <f t="shared" si="57"/>
        <v>3</v>
      </c>
      <c r="AH29" s="12">
        <f t="shared" ref="AH29:AH32" si="58">AG29/AF29</f>
        <v>0.75</v>
      </c>
      <c r="AI29" s="11"/>
      <c r="AJ29" s="11"/>
      <c r="AK29" s="12"/>
      <c r="AL29" s="11">
        <f t="shared" ref="AL29:AP29" si="59">SUM(AL24:AL28)</f>
        <v>1</v>
      </c>
      <c r="AM29" s="11">
        <f t="shared" si="59"/>
        <v>0</v>
      </c>
      <c r="AN29" s="12">
        <f>AM29/AL29</f>
        <v>0</v>
      </c>
      <c r="AO29" s="11">
        <f t="shared" si="59"/>
        <v>2</v>
      </c>
      <c r="AP29" s="11">
        <f t="shared" si="59"/>
        <v>2</v>
      </c>
      <c r="AQ29" s="12">
        <f t="shared" ref="AQ29" si="60">AP29/AO29</f>
        <v>1</v>
      </c>
      <c r="AR29" s="11"/>
      <c r="AS29" s="11"/>
      <c r="AT29" s="12"/>
      <c r="AU29" s="11">
        <f>SUM(AU24:AU28)</f>
        <v>1</v>
      </c>
      <c r="AV29" s="11">
        <f>SUM(AV24:AV28)</f>
        <v>1</v>
      </c>
      <c r="AW29" s="12">
        <f>AV29/AU29</f>
        <v>1</v>
      </c>
      <c r="AX29" s="11"/>
      <c r="AY29" s="11"/>
      <c r="AZ29" s="12"/>
      <c r="BA29" s="11"/>
      <c r="BB29" s="11"/>
      <c r="BC29" s="12"/>
      <c r="BD29" s="24">
        <f t="shared" si="9"/>
        <v>27</v>
      </c>
      <c r="BE29" s="11">
        <f t="shared" si="10"/>
        <v>22</v>
      </c>
      <c r="BF29" s="25">
        <f t="shared" si="11"/>
        <v>0.814814814814815</v>
      </c>
    </row>
    <row r="30" spans="1:58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8"/>
      <c r="AV30" s="8"/>
      <c r="AW30" s="9"/>
      <c r="AX30" s="8"/>
      <c r="AY30" s="8"/>
      <c r="AZ30" s="9"/>
      <c r="BA30" s="8"/>
      <c r="BB30" s="8"/>
      <c r="BC30" s="9"/>
      <c r="BD30" s="26"/>
      <c r="BE30" s="8"/>
      <c r="BF30" s="23"/>
    </row>
    <row r="31" spans="1:58">
      <c r="A31" s="7" t="s">
        <v>48</v>
      </c>
      <c r="B31" s="8">
        <v>7</v>
      </c>
      <c r="C31" s="8">
        <v>7</v>
      </c>
      <c r="D31" s="9">
        <f t="shared" si="54"/>
        <v>1</v>
      </c>
      <c r="E31" s="8"/>
      <c r="F31" s="8"/>
      <c r="G31" s="9"/>
      <c r="H31" s="8"/>
      <c r="I31" s="8"/>
      <c r="J31" s="9"/>
      <c r="K31" s="8">
        <v>1</v>
      </c>
      <c r="L31" s="8">
        <v>1</v>
      </c>
      <c r="M31" s="9">
        <f t="shared" si="56"/>
        <v>1</v>
      </c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>
        <v>1</v>
      </c>
      <c r="AD31" s="8">
        <v>1</v>
      </c>
      <c r="AE31" s="9">
        <f t="shared" si="55"/>
        <v>1</v>
      </c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26">
        <f t="shared" si="9"/>
        <v>9</v>
      </c>
      <c r="BE31" s="8">
        <f t="shared" si="10"/>
        <v>9</v>
      </c>
      <c r="BF31" s="23">
        <f t="shared" si="11"/>
        <v>1</v>
      </c>
    </row>
    <row r="32" spans="1:58">
      <c r="A32" s="7" t="s">
        <v>49</v>
      </c>
      <c r="B32" s="8">
        <v>35</v>
      </c>
      <c r="C32" s="8">
        <v>34</v>
      </c>
      <c r="D32" s="9">
        <f t="shared" si="54"/>
        <v>0.971428571428571</v>
      </c>
      <c r="E32" s="8"/>
      <c r="F32" s="8"/>
      <c r="G32" s="9"/>
      <c r="H32" s="8"/>
      <c r="I32" s="8"/>
      <c r="J32" s="9"/>
      <c r="K32" s="8">
        <v>14</v>
      </c>
      <c r="L32" s="8">
        <v>14</v>
      </c>
      <c r="M32" s="9">
        <f t="shared" si="56"/>
        <v>1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1</v>
      </c>
      <c r="AG32" s="8">
        <v>1</v>
      </c>
      <c r="AH32" s="9">
        <f t="shared" si="58"/>
        <v>1</v>
      </c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26">
        <f t="shared" si="9"/>
        <v>50</v>
      </c>
      <c r="BE32" s="8">
        <f t="shared" si="10"/>
        <v>49</v>
      </c>
      <c r="BF32" s="23">
        <f t="shared" si="11"/>
        <v>0.98</v>
      </c>
    </row>
    <row r="33" spans="1:58">
      <c r="A33" s="7" t="s">
        <v>50</v>
      </c>
      <c r="B33" s="8"/>
      <c r="C33" s="8"/>
      <c r="D33" s="9"/>
      <c r="E33" s="8"/>
      <c r="F33" s="8"/>
      <c r="G33" s="9"/>
      <c r="H33" s="8"/>
      <c r="I33" s="8"/>
      <c r="J33" s="9"/>
      <c r="K33" s="8">
        <v>1</v>
      </c>
      <c r="L33" s="8">
        <v>1</v>
      </c>
      <c r="M33" s="9">
        <f t="shared" si="56"/>
        <v>1</v>
      </c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26">
        <f t="shared" si="9"/>
        <v>1</v>
      </c>
      <c r="BE33" s="8">
        <f t="shared" si="10"/>
        <v>1</v>
      </c>
      <c r="BF33" s="23">
        <f t="shared" si="11"/>
        <v>1</v>
      </c>
    </row>
    <row r="34" spans="1:58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26"/>
      <c r="BE34" s="8"/>
      <c r="BF34" s="23"/>
    </row>
    <row r="35" spans="1:58">
      <c r="A35" s="10" t="s">
        <v>52</v>
      </c>
      <c r="B35" s="11">
        <f>SUM(B30:B34)</f>
        <v>42</v>
      </c>
      <c r="C35" s="11">
        <f>SUM(C30:C34)</f>
        <v>41</v>
      </c>
      <c r="D35" s="12">
        <f t="shared" ref="D35:D40" si="61">C35/B35</f>
        <v>0.976190476190476</v>
      </c>
      <c r="E35" s="11"/>
      <c r="F35" s="11"/>
      <c r="G35" s="12"/>
      <c r="H35" s="11"/>
      <c r="I35" s="11"/>
      <c r="J35" s="12"/>
      <c r="K35" s="11">
        <f>SUM(K30:K34)</f>
        <v>16</v>
      </c>
      <c r="L35" s="11">
        <f>SUM(L30:L34)</f>
        <v>16</v>
      </c>
      <c r="M35" s="12">
        <f t="shared" ref="M35:M39" si="62">L35/K35</f>
        <v>1</v>
      </c>
      <c r="N35" s="11"/>
      <c r="O35" s="11"/>
      <c r="P35" s="12"/>
      <c r="Q35" s="11"/>
      <c r="R35" s="11"/>
      <c r="S35" s="12"/>
      <c r="T35" s="11"/>
      <c r="U35" s="11"/>
      <c r="V35" s="12"/>
      <c r="W35" s="11"/>
      <c r="X35" s="11"/>
      <c r="Y35" s="12"/>
      <c r="Z35" s="11"/>
      <c r="AA35" s="11"/>
      <c r="AB35" s="12"/>
      <c r="AC35" s="11">
        <f t="shared" ref="AC35:AG35" si="63">SUM(AC30:AC34)</f>
        <v>1</v>
      </c>
      <c r="AD35" s="11">
        <f t="shared" si="63"/>
        <v>1</v>
      </c>
      <c r="AE35" s="12">
        <f t="shared" ref="AE35:AE39" si="64">AD35/AC35</f>
        <v>1</v>
      </c>
      <c r="AF35" s="11">
        <f t="shared" si="63"/>
        <v>1</v>
      </c>
      <c r="AG35" s="11">
        <f t="shared" si="63"/>
        <v>1</v>
      </c>
      <c r="AH35" s="12">
        <f t="shared" ref="AH35:AH39" si="65">AG35/AF35</f>
        <v>1</v>
      </c>
      <c r="AI35" s="11"/>
      <c r="AJ35" s="11"/>
      <c r="AK35" s="12"/>
      <c r="AL35" s="11"/>
      <c r="AM35" s="11"/>
      <c r="AN35" s="12"/>
      <c r="AO35" s="11"/>
      <c r="AP35" s="11"/>
      <c r="AQ35" s="12"/>
      <c r="AR35" s="11"/>
      <c r="AS35" s="11"/>
      <c r="AT35" s="12"/>
      <c r="AU35" s="11"/>
      <c r="AV35" s="11"/>
      <c r="AW35" s="12"/>
      <c r="AX35" s="11"/>
      <c r="AY35" s="11"/>
      <c r="AZ35" s="12"/>
      <c r="BA35" s="11"/>
      <c r="BB35" s="11"/>
      <c r="BC35" s="12"/>
      <c r="BD35" s="24">
        <f t="shared" si="9"/>
        <v>60</v>
      </c>
      <c r="BE35" s="11">
        <f t="shared" si="10"/>
        <v>59</v>
      </c>
      <c r="BF35" s="25">
        <f t="shared" si="11"/>
        <v>0.983333333333333</v>
      </c>
    </row>
    <row r="36" spans="1:58">
      <c r="A36" s="10" t="s">
        <v>53</v>
      </c>
      <c r="B36" s="11">
        <f>B29+B35</f>
        <v>51</v>
      </c>
      <c r="C36" s="11">
        <f>C29+C35</f>
        <v>50</v>
      </c>
      <c r="D36" s="12">
        <f t="shared" si="61"/>
        <v>0.980392156862745</v>
      </c>
      <c r="E36" s="11"/>
      <c r="F36" s="11"/>
      <c r="G36" s="12"/>
      <c r="H36" s="11"/>
      <c r="I36" s="11"/>
      <c r="J36" s="12"/>
      <c r="K36" s="11">
        <f>K29+K35</f>
        <v>21</v>
      </c>
      <c r="L36" s="11">
        <f>L29+L35</f>
        <v>20</v>
      </c>
      <c r="M36" s="12">
        <f t="shared" si="62"/>
        <v>0.952380952380952</v>
      </c>
      <c r="N36" s="11"/>
      <c r="O36" s="11"/>
      <c r="P36" s="12"/>
      <c r="Q36" s="11">
        <f>Q29+Q35</f>
        <v>1</v>
      </c>
      <c r="R36" s="11">
        <f>R29+R35</f>
        <v>1</v>
      </c>
      <c r="S36" s="12">
        <f t="shared" ref="S36:S42" si="66">R36/Q36</f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 t="shared" ref="AC36:AG36" si="67">AC29+AC35</f>
        <v>5</v>
      </c>
      <c r="AD36" s="11">
        <f t="shared" si="67"/>
        <v>3</v>
      </c>
      <c r="AE36" s="12">
        <f t="shared" si="64"/>
        <v>0.6</v>
      </c>
      <c r="AF36" s="11">
        <f t="shared" si="67"/>
        <v>5</v>
      </c>
      <c r="AG36" s="11">
        <f t="shared" si="67"/>
        <v>4</v>
      </c>
      <c r="AH36" s="12">
        <f t="shared" si="65"/>
        <v>0.8</v>
      </c>
      <c r="AI36" s="11"/>
      <c r="AJ36" s="11"/>
      <c r="AK36" s="12"/>
      <c r="AL36" s="11">
        <f t="shared" ref="AL36:AP36" si="68">AL29+AL35</f>
        <v>1</v>
      </c>
      <c r="AM36" s="11">
        <f t="shared" si="68"/>
        <v>0</v>
      </c>
      <c r="AN36" s="12">
        <f>AM36/AL36</f>
        <v>0</v>
      </c>
      <c r="AO36" s="11">
        <f t="shared" si="68"/>
        <v>2</v>
      </c>
      <c r="AP36" s="11">
        <f t="shared" si="68"/>
        <v>2</v>
      </c>
      <c r="AQ36" s="12">
        <f t="shared" ref="AQ36:AQ39" si="69">AP36/AO36</f>
        <v>1</v>
      </c>
      <c r="AR36" s="11"/>
      <c r="AS36" s="11"/>
      <c r="AT36" s="12"/>
      <c r="AU36" s="11">
        <f>AU29+AU35</f>
        <v>1</v>
      </c>
      <c r="AV36" s="11">
        <f>AV29+AV35</f>
        <v>1</v>
      </c>
      <c r="AW36" s="12">
        <f>AV36/AU36</f>
        <v>1</v>
      </c>
      <c r="AX36" s="11"/>
      <c r="AY36" s="11"/>
      <c r="AZ36" s="12"/>
      <c r="BA36" s="11"/>
      <c r="BB36" s="11"/>
      <c r="BC36" s="12"/>
      <c r="BD36" s="24">
        <f t="shared" si="9"/>
        <v>87</v>
      </c>
      <c r="BE36" s="11">
        <f t="shared" si="10"/>
        <v>81</v>
      </c>
      <c r="BF36" s="25">
        <f t="shared" si="11"/>
        <v>0.931034482758621</v>
      </c>
    </row>
    <row r="37" spans="1:58">
      <c r="A37" s="7" t="s">
        <v>54</v>
      </c>
      <c r="B37" s="8">
        <v>3</v>
      </c>
      <c r="C37" s="8">
        <v>2</v>
      </c>
      <c r="D37" s="9">
        <f t="shared" si="61"/>
        <v>0.666666666666667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/>
      <c r="AD37" s="8"/>
      <c r="AE37" s="9"/>
      <c r="AF37" s="8">
        <v>1</v>
      </c>
      <c r="AG37" s="8">
        <v>1</v>
      </c>
      <c r="AH37" s="9">
        <f t="shared" si="65"/>
        <v>1</v>
      </c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8">
        <v>1</v>
      </c>
      <c r="AV37" s="8">
        <v>1</v>
      </c>
      <c r="AW37" s="9">
        <f>AV37/AU37</f>
        <v>1</v>
      </c>
      <c r="AX37" s="8"/>
      <c r="AY37" s="8"/>
      <c r="AZ37" s="9"/>
      <c r="BA37" s="8"/>
      <c r="BB37" s="8"/>
      <c r="BC37" s="9"/>
      <c r="BD37" s="26">
        <f t="shared" si="9"/>
        <v>5</v>
      </c>
      <c r="BE37" s="8">
        <f t="shared" si="10"/>
        <v>4</v>
      </c>
      <c r="BF37" s="23">
        <f t="shared" si="11"/>
        <v>0.8</v>
      </c>
    </row>
    <row r="38" spans="1:58">
      <c r="A38" s="7" t="s">
        <v>55</v>
      </c>
      <c r="B38" s="8">
        <v>3</v>
      </c>
      <c r="C38" s="8">
        <v>3</v>
      </c>
      <c r="D38" s="9">
        <f t="shared" si="61"/>
        <v>1</v>
      </c>
      <c r="E38" s="8"/>
      <c r="F38" s="8"/>
      <c r="G38" s="9"/>
      <c r="H38" s="8"/>
      <c r="I38" s="8"/>
      <c r="J38" s="9"/>
      <c r="K38" s="8">
        <v>1</v>
      </c>
      <c r="L38" s="8">
        <v>1</v>
      </c>
      <c r="M38" s="9">
        <f t="shared" si="62"/>
        <v>1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2</v>
      </c>
      <c r="AG38" s="8">
        <v>2</v>
      </c>
      <c r="AH38" s="9">
        <f t="shared" si="65"/>
        <v>1</v>
      </c>
      <c r="AI38" s="8"/>
      <c r="AJ38" s="8"/>
      <c r="AK38" s="9"/>
      <c r="AL38" s="8"/>
      <c r="AM38" s="8"/>
      <c r="AN38" s="9"/>
      <c r="AO38" s="8">
        <v>1</v>
      </c>
      <c r="AP38" s="8">
        <v>1</v>
      </c>
      <c r="AQ38" s="9">
        <f t="shared" si="69"/>
        <v>1</v>
      </c>
      <c r="AR38" s="8"/>
      <c r="AS38" s="8"/>
      <c r="AT38" s="9"/>
      <c r="AU38" s="8"/>
      <c r="AV38" s="8"/>
      <c r="AW38" s="9"/>
      <c r="AX38" s="8"/>
      <c r="AY38" s="8"/>
      <c r="AZ38" s="9"/>
      <c r="BA38" s="8"/>
      <c r="BB38" s="8"/>
      <c r="BC38" s="9"/>
      <c r="BD38" s="26">
        <f t="shared" si="9"/>
        <v>7</v>
      </c>
      <c r="BE38" s="8">
        <f t="shared" si="10"/>
        <v>7</v>
      </c>
      <c r="BF38" s="23">
        <f t="shared" si="11"/>
        <v>1</v>
      </c>
    </row>
    <row r="39" spans="1:58">
      <c r="A39" s="7" t="s">
        <v>56</v>
      </c>
      <c r="B39" s="8">
        <v>28</v>
      </c>
      <c r="C39" s="8">
        <v>19</v>
      </c>
      <c r="D39" s="9">
        <f t="shared" si="61"/>
        <v>0.678571428571429</v>
      </c>
      <c r="E39" s="8"/>
      <c r="F39" s="8"/>
      <c r="G39" s="9"/>
      <c r="H39" s="8"/>
      <c r="I39" s="8"/>
      <c r="J39" s="9"/>
      <c r="K39" s="8">
        <v>8</v>
      </c>
      <c r="L39" s="8">
        <v>7</v>
      </c>
      <c r="M39" s="9">
        <f t="shared" si="62"/>
        <v>0.875</v>
      </c>
      <c r="N39" s="8"/>
      <c r="O39" s="8"/>
      <c r="P39" s="9"/>
      <c r="Q39" s="8">
        <v>2</v>
      </c>
      <c r="R39" s="8">
        <v>2</v>
      </c>
      <c r="S39" s="9">
        <f t="shared" si="66"/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>
        <v>14</v>
      </c>
      <c r="AD39" s="8">
        <v>12</v>
      </c>
      <c r="AE39" s="9">
        <f t="shared" si="64"/>
        <v>0.857142857142857</v>
      </c>
      <c r="AF39" s="8">
        <v>1</v>
      </c>
      <c r="AG39" s="8">
        <v>1</v>
      </c>
      <c r="AH39" s="9">
        <f t="shared" si="65"/>
        <v>1</v>
      </c>
      <c r="AI39" s="8"/>
      <c r="AJ39" s="8"/>
      <c r="AK39" s="9"/>
      <c r="AL39" s="8"/>
      <c r="AM39" s="8"/>
      <c r="AN39" s="9"/>
      <c r="AO39" s="8">
        <v>2</v>
      </c>
      <c r="AP39" s="8">
        <v>2</v>
      </c>
      <c r="AQ39" s="9">
        <f t="shared" si="69"/>
        <v>1</v>
      </c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26">
        <f t="shared" si="9"/>
        <v>55</v>
      </c>
      <c r="BE39" s="8">
        <f t="shared" si="10"/>
        <v>43</v>
      </c>
      <c r="BF39" s="23">
        <f t="shared" si="11"/>
        <v>0.781818181818182</v>
      </c>
    </row>
    <row r="40" spans="1:58">
      <c r="A40" s="7" t="s">
        <v>57</v>
      </c>
      <c r="B40" s="8">
        <v>1</v>
      </c>
      <c r="C40" s="8">
        <v>1</v>
      </c>
      <c r="D40" s="9">
        <f t="shared" si="61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/>
      <c r="AG40" s="8"/>
      <c r="AH40" s="9"/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26">
        <f t="shared" si="9"/>
        <v>1</v>
      </c>
      <c r="BE40" s="8">
        <f t="shared" si="10"/>
        <v>1</v>
      </c>
      <c r="BF40" s="23">
        <f t="shared" si="11"/>
        <v>1</v>
      </c>
    </row>
    <row r="41" spans="1:58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>
        <v>1</v>
      </c>
      <c r="L41" s="8">
        <v>1</v>
      </c>
      <c r="M41" s="9">
        <f>L41/K41</f>
        <v>1</v>
      </c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26">
        <f t="shared" si="9"/>
        <v>1</v>
      </c>
      <c r="BE41" s="8">
        <f t="shared" si="10"/>
        <v>1</v>
      </c>
      <c r="BF41" s="23">
        <f t="shared" si="11"/>
        <v>1</v>
      </c>
    </row>
    <row r="42" spans="1:58">
      <c r="A42" s="10" t="s">
        <v>59</v>
      </c>
      <c r="B42" s="11">
        <f>SUM(B37:B41)</f>
        <v>35</v>
      </c>
      <c r="C42" s="11">
        <f>SUM(C37:C41)</f>
        <v>25</v>
      </c>
      <c r="D42" s="12">
        <f t="shared" ref="D42:D45" si="70">C42/B42</f>
        <v>0.714285714285714</v>
      </c>
      <c r="E42" s="11"/>
      <c r="F42" s="11"/>
      <c r="G42" s="12"/>
      <c r="H42" s="11"/>
      <c r="I42" s="11"/>
      <c r="J42" s="12"/>
      <c r="K42" s="11">
        <f>SUM(K37:K41)</f>
        <v>10</v>
      </c>
      <c r="L42" s="11">
        <f>SUM(L37:L41)</f>
        <v>9</v>
      </c>
      <c r="M42" s="12">
        <f t="shared" ref="M42:M46" si="71">L42/K42</f>
        <v>0.9</v>
      </c>
      <c r="N42" s="11"/>
      <c r="O42" s="11"/>
      <c r="P42" s="12"/>
      <c r="Q42" s="11">
        <f>SUM(Q37:Q41)</f>
        <v>2</v>
      </c>
      <c r="R42" s="11">
        <f>SUM(R37:R41)</f>
        <v>2</v>
      </c>
      <c r="S42" s="12">
        <f t="shared" si="66"/>
        <v>1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 t="shared" ref="AC42:AG42" si="72">SUM(AC37:AC41)</f>
        <v>14</v>
      </c>
      <c r="AD42" s="11">
        <f t="shared" si="72"/>
        <v>12</v>
      </c>
      <c r="AE42" s="12">
        <f t="shared" ref="AE42" si="73">AD42/AC42</f>
        <v>0.857142857142857</v>
      </c>
      <c r="AF42" s="11">
        <f t="shared" si="72"/>
        <v>4</v>
      </c>
      <c r="AG42" s="11">
        <f t="shared" si="72"/>
        <v>4</v>
      </c>
      <c r="AH42" s="12">
        <f t="shared" ref="AH42:AH45" si="74">AG42/AF42</f>
        <v>1</v>
      </c>
      <c r="AI42" s="11"/>
      <c r="AJ42" s="11"/>
      <c r="AK42" s="12"/>
      <c r="AL42" s="11"/>
      <c r="AM42" s="11"/>
      <c r="AN42" s="12"/>
      <c r="AO42" s="11">
        <f t="shared" ref="AO42:AP42" si="75">SUM(AO37:AO41)</f>
        <v>3</v>
      </c>
      <c r="AP42" s="11">
        <f t="shared" si="75"/>
        <v>3</v>
      </c>
      <c r="AQ42" s="12">
        <f>AP42/AO42</f>
        <v>1</v>
      </c>
      <c r="AR42" s="11"/>
      <c r="AS42" s="11"/>
      <c r="AT42" s="12"/>
      <c r="AU42" s="11">
        <f>SUM(AU37:AU41)</f>
        <v>1</v>
      </c>
      <c r="AV42" s="11">
        <f>SUM(AV37:AV41)</f>
        <v>1</v>
      </c>
      <c r="AW42" s="12">
        <f>AV42/AU42</f>
        <v>1</v>
      </c>
      <c r="AX42" s="11"/>
      <c r="AY42" s="11"/>
      <c r="AZ42" s="12"/>
      <c r="BA42" s="11"/>
      <c r="BB42" s="11"/>
      <c r="BC42" s="12"/>
      <c r="BD42" s="24">
        <f t="shared" si="9"/>
        <v>69</v>
      </c>
      <c r="BE42" s="11">
        <f t="shared" si="10"/>
        <v>56</v>
      </c>
      <c r="BF42" s="25">
        <f t="shared" si="11"/>
        <v>0.811594202898551</v>
      </c>
    </row>
    <row r="43" spans="1:58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/>
      <c r="AG43" s="8"/>
      <c r="AH43" s="9"/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8"/>
      <c r="AV43" s="8"/>
      <c r="AW43" s="9"/>
      <c r="AX43" s="8"/>
      <c r="AY43" s="8"/>
      <c r="AZ43" s="9"/>
      <c r="BA43" s="8"/>
      <c r="BB43" s="8"/>
      <c r="BC43" s="9"/>
      <c r="BD43" s="26"/>
      <c r="BE43" s="8"/>
      <c r="BF43" s="23"/>
    </row>
    <row r="44" spans="1:58">
      <c r="A44" s="7" t="s">
        <v>61</v>
      </c>
      <c r="B44" s="8">
        <v>19</v>
      </c>
      <c r="C44" s="8">
        <v>19</v>
      </c>
      <c r="D44" s="9">
        <f t="shared" si="70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4</v>
      </c>
      <c r="AG44" s="8">
        <v>4</v>
      </c>
      <c r="AH44" s="9">
        <f t="shared" si="74"/>
        <v>1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26">
        <f t="shared" si="9"/>
        <v>23</v>
      </c>
      <c r="BE44" s="8">
        <f t="shared" si="10"/>
        <v>23</v>
      </c>
      <c r="BF44" s="23">
        <f t="shared" si="11"/>
        <v>1</v>
      </c>
    </row>
    <row r="45" spans="1:58">
      <c r="A45" s="7" t="s">
        <v>62</v>
      </c>
      <c r="B45" s="8">
        <v>55</v>
      </c>
      <c r="C45" s="8">
        <v>49</v>
      </c>
      <c r="D45" s="9">
        <f t="shared" si="70"/>
        <v>0.890909090909091</v>
      </c>
      <c r="E45" s="8"/>
      <c r="F45" s="8"/>
      <c r="G45" s="9"/>
      <c r="H45" s="8"/>
      <c r="I45" s="8"/>
      <c r="J45" s="9"/>
      <c r="K45" s="8">
        <v>29</v>
      </c>
      <c r="L45" s="8">
        <v>27</v>
      </c>
      <c r="M45" s="9">
        <f t="shared" si="71"/>
        <v>0.931034482758621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1</v>
      </c>
      <c r="AG45" s="8">
        <v>1</v>
      </c>
      <c r="AH45" s="9">
        <f t="shared" si="74"/>
        <v>1</v>
      </c>
      <c r="AI45" s="8"/>
      <c r="AJ45" s="8"/>
      <c r="AK45" s="9"/>
      <c r="AL45" s="8"/>
      <c r="AM45" s="8"/>
      <c r="AN45" s="9"/>
      <c r="AO45" s="8">
        <v>1</v>
      </c>
      <c r="AP45" s="8">
        <v>1</v>
      </c>
      <c r="AQ45" s="9">
        <f t="shared" ref="AQ45:AQ51" si="76">AP45/AO45</f>
        <v>1</v>
      </c>
      <c r="AR45" s="8"/>
      <c r="AS45" s="8"/>
      <c r="AT45" s="9"/>
      <c r="AU45" s="8"/>
      <c r="AV45" s="8"/>
      <c r="AW45" s="9"/>
      <c r="AX45" s="8"/>
      <c r="AY45" s="8"/>
      <c r="AZ45" s="9"/>
      <c r="BA45" s="8"/>
      <c r="BB45" s="8"/>
      <c r="BC45" s="9"/>
      <c r="BD45" s="26">
        <f t="shared" si="9"/>
        <v>86</v>
      </c>
      <c r="BE45" s="8">
        <f t="shared" si="10"/>
        <v>78</v>
      </c>
      <c r="BF45" s="23">
        <f t="shared" si="11"/>
        <v>0.906976744186046</v>
      </c>
    </row>
    <row r="46" spans="1:58">
      <c r="A46" s="7" t="s">
        <v>63</v>
      </c>
      <c r="B46" s="8"/>
      <c r="C46" s="8"/>
      <c r="D46" s="9"/>
      <c r="E46" s="8"/>
      <c r="F46" s="8"/>
      <c r="G46" s="9"/>
      <c r="H46" s="8"/>
      <c r="I46" s="8"/>
      <c r="J46" s="9"/>
      <c r="K46" s="8">
        <v>1</v>
      </c>
      <c r="L46" s="8">
        <v>1</v>
      </c>
      <c r="M46" s="9">
        <f t="shared" si="71"/>
        <v>1</v>
      </c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26">
        <f t="shared" si="9"/>
        <v>1</v>
      </c>
      <c r="BE46" s="8">
        <f t="shared" si="10"/>
        <v>1</v>
      </c>
      <c r="BF46" s="23">
        <f t="shared" si="11"/>
        <v>1</v>
      </c>
    </row>
    <row r="47" spans="1:58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26"/>
      <c r="BE47" s="8"/>
      <c r="BF47" s="23"/>
    </row>
    <row r="48" spans="1:58">
      <c r="A48" s="10" t="s">
        <v>65</v>
      </c>
      <c r="B48" s="11">
        <f>SUM(B43:B47)</f>
        <v>74</v>
      </c>
      <c r="C48" s="11">
        <f>SUM(C43:C47)</f>
        <v>68</v>
      </c>
      <c r="D48" s="12">
        <f t="shared" ref="D48:D51" si="77">C48/B48</f>
        <v>0.918918918918919</v>
      </c>
      <c r="E48" s="11"/>
      <c r="F48" s="11"/>
      <c r="G48" s="12"/>
      <c r="H48" s="11"/>
      <c r="I48" s="11"/>
      <c r="J48" s="12"/>
      <c r="K48" s="11">
        <f>SUM(K43:K47)</f>
        <v>30</v>
      </c>
      <c r="L48" s="11">
        <f>SUM(L43:L47)</f>
        <v>28</v>
      </c>
      <c r="M48" s="12">
        <f t="shared" ref="M48:M51" si="78">L48/K48</f>
        <v>0.933333333333333</v>
      </c>
      <c r="N48" s="11"/>
      <c r="O48" s="11"/>
      <c r="P48" s="12"/>
      <c r="Q48" s="11"/>
      <c r="R48" s="11"/>
      <c r="S48" s="12"/>
      <c r="T48" s="11"/>
      <c r="U48" s="11"/>
      <c r="V48" s="12"/>
      <c r="W48" s="11"/>
      <c r="X48" s="11"/>
      <c r="Y48" s="12"/>
      <c r="Z48" s="11"/>
      <c r="AA48" s="11"/>
      <c r="AB48" s="12"/>
      <c r="AC48" s="11"/>
      <c r="AD48" s="11"/>
      <c r="AE48" s="12"/>
      <c r="AF48" s="11">
        <f t="shared" ref="AF48:AG48" si="79">SUM(AF43:AF47)</f>
        <v>5</v>
      </c>
      <c r="AG48" s="11">
        <f t="shared" si="79"/>
        <v>5</v>
      </c>
      <c r="AH48" s="12">
        <f t="shared" ref="AH48:AH51" si="80">AG48/AF48</f>
        <v>1</v>
      </c>
      <c r="AI48" s="11"/>
      <c r="AJ48" s="11"/>
      <c r="AK48" s="12"/>
      <c r="AL48" s="11"/>
      <c r="AM48" s="11"/>
      <c r="AN48" s="12"/>
      <c r="AO48" s="11">
        <f>SUM(AO43:AO47)</f>
        <v>1</v>
      </c>
      <c r="AP48" s="11">
        <f>SUM(AP43:AP47)</f>
        <v>1</v>
      </c>
      <c r="AQ48" s="12">
        <f t="shared" si="76"/>
        <v>1</v>
      </c>
      <c r="AR48" s="11"/>
      <c r="AS48" s="11"/>
      <c r="AT48" s="12"/>
      <c r="AU48" s="11"/>
      <c r="AV48" s="11"/>
      <c r="AW48" s="12"/>
      <c r="AX48" s="11"/>
      <c r="AY48" s="11"/>
      <c r="AZ48" s="12"/>
      <c r="BA48" s="11"/>
      <c r="BB48" s="11"/>
      <c r="BC48" s="12"/>
      <c r="BD48" s="24">
        <f t="shared" si="9"/>
        <v>110</v>
      </c>
      <c r="BE48" s="11">
        <f t="shared" si="10"/>
        <v>102</v>
      </c>
      <c r="BF48" s="25">
        <f t="shared" si="11"/>
        <v>0.927272727272727</v>
      </c>
    </row>
    <row r="49" spans="1:58">
      <c r="A49" s="10" t="s">
        <v>66</v>
      </c>
      <c r="B49" s="11">
        <f>B42+B48</f>
        <v>109</v>
      </c>
      <c r="C49" s="11">
        <f>C42+C48</f>
        <v>93</v>
      </c>
      <c r="D49" s="12">
        <f t="shared" si="77"/>
        <v>0.853211009174312</v>
      </c>
      <c r="E49" s="11"/>
      <c r="F49" s="11"/>
      <c r="G49" s="12"/>
      <c r="H49" s="11"/>
      <c r="I49" s="11"/>
      <c r="J49" s="12"/>
      <c r="K49" s="11">
        <f>K42+K48</f>
        <v>40</v>
      </c>
      <c r="L49" s="11">
        <f>L42+L48</f>
        <v>37</v>
      </c>
      <c r="M49" s="12">
        <f t="shared" si="78"/>
        <v>0.925</v>
      </c>
      <c r="N49" s="11"/>
      <c r="O49" s="11"/>
      <c r="P49" s="12"/>
      <c r="Q49" s="11">
        <f>Q42+Q48</f>
        <v>2</v>
      </c>
      <c r="R49" s="11">
        <f>R42+R48</f>
        <v>2</v>
      </c>
      <c r="S49" s="12">
        <f t="shared" ref="S49:S51" si="81"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 t="shared" ref="AC49:AG49" si="82">AC42+AC48</f>
        <v>14</v>
      </c>
      <c r="AD49" s="11">
        <f t="shared" si="82"/>
        <v>12</v>
      </c>
      <c r="AE49" s="12">
        <f t="shared" ref="AE49:AE51" si="83">AD49/AC49</f>
        <v>0.857142857142857</v>
      </c>
      <c r="AF49" s="11">
        <f t="shared" si="82"/>
        <v>9</v>
      </c>
      <c r="AG49" s="11">
        <f t="shared" si="82"/>
        <v>9</v>
      </c>
      <c r="AH49" s="12">
        <f t="shared" si="80"/>
        <v>1</v>
      </c>
      <c r="AI49" s="11"/>
      <c r="AJ49" s="11"/>
      <c r="AK49" s="12"/>
      <c r="AL49" s="11"/>
      <c r="AM49" s="11"/>
      <c r="AN49" s="12"/>
      <c r="AO49" s="11">
        <f t="shared" ref="AO49:AP49" si="84">AO42+AO48</f>
        <v>4</v>
      </c>
      <c r="AP49" s="11">
        <f t="shared" si="84"/>
        <v>4</v>
      </c>
      <c r="AQ49" s="12">
        <f t="shared" si="76"/>
        <v>1</v>
      </c>
      <c r="AR49" s="11"/>
      <c r="AS49" s="11"/>
      <c r="AT49" s="12"/>
      <c r="AU49" s="11">
        <f t="shared" ref="AU49:AV49" si="85">AU42+AU48</f>
        <v>1</v>
      </c>
      <c r="AV49" s="11">
        <f t="shared" si="85"/>
        <v>1</v>
      </c>
      <c r="AW49" s="12">
        <f t="shared" ref="AW49:AW51" si="86">AV49/AU49</f>
        <v>1</v>
      </c>
      <c r="AX49" s="11"/>
      <c r="AY49" s="11"/>
      <c r="AZ49" s="12"/>
      <c r="BA49" s="11"/>
      <c r="BB49" s="11"/>
      <c r="BC49" s="12"/>
      <c r="BD49" s="24">
        <f t="shared" si="9"/>
        <v>179</v>
      </c>
      <c r="BE49" s="11">
        <f t="shared" si="10"/>
        <v>158</v>
      </c>
      <c r="BF49" s="25">
        <f t="shared" si="11"/>
        <v>0.88268156424581</v>
      </c>
    </row>
    <row r="50" customHeight="1" spans="1:58">
      <c r="A50" s="10" t="s">
        <v>67</v>
      </c>
      <c r="B50" s="11">
        <f>B36+B49</f>
        <v>160</v>
      </c>
      <c r="C50" s="11">
        <f>C36+C49</f>
        <v>143</v>
      </c>
      <c r="D50" s="12">
        <f t="shared" si="77"/>
        <v>0.89375</v>
      </c>
      <c r="E50" s="11"/>
      <c r="F50" s="11"/>
      <c r="G50" s="12"/>
      <c r="H50" s="11"/>
      <c r="I50" s="11"/>
      <c r="J50" s="12"/>
      <c r="K50" s="11">
        <f>K36+K49</f>
        <v>61</v>
      </c>
      <c r="L50" s="11">
        <f>L36+L49</f>
        <v>57</v>
      </c>
      <c r="M50" s="12">
        <f t="shared" si="78"/>
        <v>0.934426229508197</v>
      </c>
      <c r="N50" s="11"/>
      <c r="O50" s="11"/>
      <c r="P50" s="12"/>
      <c r="Q50" s="11">
        <f>Q36+Q49</f>
        <v>3</v>
      </c>
      <c r="R50" s="11">
        <f>R36+R49</f>
        <v>3</v>
      </c>
      <c r="S50" s="12">
        <f t="shared" si="81"/>
        <v>1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 t="shared" ref="AC50:AG50" si="87">AC36+AC49</f>
        <v>19</v>
      </c>
      <c r="AD50" s="11">
        <f t="shared" si="87"/>
        <v>15</v>
      </c>
      <c r="AE50" s="12">
        <f t="shared" si="83"/>
        <v>0.789473684210526</v>
      </c>
      <c r="AF50" s="11">
        <f t="shared" si="87"/>
        <v>14</v>
      </c>
      <c r="AG50" s="11">
        <f t="shared" si="87"/>
        <v>13</v>
      </c>
      <c r="AH50" s="12">
        <f t="shared" si="80"/>
        <v>0.928571428571429</v>
      </c>
      <c r="AI50" s="11"/>
      <c r="AJ50" s="11"/>
      <c r="AK50" s="12"/>
      <c r="AL50" s="11">
        <f t="shared" ref="AL50:AP50" si="88">AL36+AL49</f>
        <v>1</v>
      </c>
      <c r="AM50" s="11">
        <f t="shared" si="88"/>
        <v>0</v>
      </c>
      <c r="AN50" s="12">
        <f t="shared" ref="AN50:AN51" si="89">AM50/AL50</f>
        <v>0</v>
      </c>
      <c r="AO50" s="11">
        <f t="shared" si="88"/>
        <v>6</v>
      </c>
      <c r="AP50" s="11">
        <f t="shared" si="88"/>
        <v>6</v>
      </c>
      <c r="AQ50" s="12">
        <f t="shared" si="76"/>
        <v>1</v>
      </c>
      <c r="AR50" s="11"/>
      <c r="AS50" s="11"/>
      <c r="AT50" s="12"/>
      <c r="AU50" s="11">
        <f t="shared" ref="AU50:AV50" si="90">AU36+AU49</f>
        <v>2</v>
      </c>
      <c r="AV50" s="11">
        <f t="shared" si="90"/>
        <v>2</v>
      </c>
      <c r="AW50" s="12">
        <f t="shared" si="86"/>
        <v>1</v>
      </c>
      <c r="AX50" s="11"/>
      <c r="AY50" s="11"/>
      <c r="AZ50" s="12"/>
      <c r="BA50" s="11"/>
      <c r="BB50" s="11"/>
      <c r="BC50" s="12"/>
      <c r="BD50" s="24">
        <f t="shared" si="9"/>
        <v>266</v>
      </c>
      <c r="BE50" s="11">
        <f t="shared" si="10"/>
        <v>239</v>
      </c>
      <c r="BF50" s="25">
        <f t="shared" si="11"/>
        <v>0.898496240601504</v>
      </c>
    </row>
    <row r="51" customHeight="1" spans="1:58">
      <c r="A51" s="10" t="s">
        <v>68</v>
      </c>
      <c r="B51" s="11">
        <f t="shared" ref="B51:F51" si="91">B23+B50</f>
        <v>522</v>
      </c>
      <c r="C51" s="11">
        <f t="shared" si="91"/>
        <v>473</v>
      </c>
      <c r="D51" s="12">
        <f t="shared" si="77"/>
        <v>0.906130268199234</v>
      </c>
      <c r="E51" s="11">
        <f t="shared" si="91"/>
        <v>219</v>
      </c>
      <c r="F51" s="11">
        <f t="shared" si="91"/>
        <v>207</v>
      </c>
      <c r="G51" s="12">
        <f>F51/E51</f>
        <v>0.945205479452055</v>
      </c>
      <c r="H51" s="11">
        <f t="shared" ref="H51:L51" si="92">H23+H50</f>
        <v>35</v>
      </c>
      <c r="I51" s="11">
        <f t="shared" si="92"/>
        <v>9</v>
      </c>
      <c r="J51" s="12">
        <f>I51/H51</f>
        <v>0.257142857142857</v>
      </c>
      <c r="K51" s="11">
        <f t="shared" si="92"/>
        <v>214</v>
      </c>
      <c r="L51" s="11">
        <f t="shared" si="92"/>
        <v>144</v>
      </c>
      <c r="M51" s="12">
        <f t="shared" si="78"/>
        <v>0.672897196261682</v>
      </c>
      <c r="N51" s="11">
        <f t="shared" ref="N51:R51" si="93">N23+N50</f>
        <v>191</v>
      </c>
      <c r="O51" s="11">
        <f t="shared" si="93"/>
        <v>173</v>
      </c>
      <c r="P51" s="12">
        <f>O51/N51</f>
        <v>0.905759162303665</v>
      </c>
      <c r="Q51" s="11">
        <f t="shared" si="93"/>
        <v>38</v>
      </c>
      <c r="R51" s="11">
        <f t="shared" si="93"/>
        <v>36</v>
      </c>
      <c r="S51" s="12">
        <f t="shared" si="81"/>
        <v>0.947368421052632</v>
      </c>
      <c r="T51" s="11">
        <f>T23+T50</f>
        <v>50</v>
      </c>
      <c r="U51" s="11">
        <f>U23+U50</f>
        <v>48</v>
      </c>
      <c r="V51" s="12">
        <f>U51/T51</f>
        <v>0.96</v>
      </c>
      <c r="W51" s="11">
        <f t="shared" ref="W51:X51" si="94">W23+W50</f>
        <v>126</v>
      </c>
      <c r="X51" s="11">
        <f t="shared" si="94"/>
        <v>109</v>
      </c>
      <c r="Y51" s="12">
        <f>X51/W51</f>
        <v>0.865079365079365</v>
      </c>
      <c r="Z51" s="11">
        <f t="shared" ref="Z51:AD51" si="95">Z23+Z50</f>
        <v>80</v>
      </c>
      <c r="AA51" s="11">
        <f t="shared" si="95"/>
        <v>63</v>
      </c>
      <c r="AB51" s="12">
        <f>AA51/Z51</f>
        <v>0.7875</v>
      </c>
      <c r="AC51" s="11">
        <f t="shared" si="95"/>
        <v>124</v>
      </c>
      <c r="AD51" s="11">
        <f t="shared" si="95"/>
        <v>104</v>
      </c>
      <c r="AE51" s="12">
        <f t="shared" si="83"/>
        <v>0.838709677419355</v>
      </c>
      <c r="AF51" s="11">
        <f t="shared" ref="AF51:AJ51" si="96">AF23+AF50</f>
        <v>79</v>
      </c>
      <c r="AG51" s="11">
        <f t="shared" si="96"/>
        <v>76</v>
      </c>
      <c r="AH51" s="12">
        <f t="shared" si="80"/>
        <v>0.962025316455696</v>
      </c>
      <c r="AI51" s="11">
        <f t="shared" si="96"/>
        <v>82</v>
      </c>
      <c r="AJ51" s="11">
        <f t="shared" si="96"/>
        <v>61</v>
      </c>
      <c r="AK51" s="12">
        <f>AJ51/AI51</f>
        <v>0.74390243902439</v>
      </c>
      <c r="AL51" s="11">
        <f t="shared" ref="AL51:AP51" si="97">AL23+AL50</f>
        <v>56</v>
      </c>
      <c r="AM51" s="11">
        <f t="shared" si="97"/>
        <v>52</v>
      </c>
      <c r="AN51" s="12">
        <f t="shared" si="89"/>
        <v>0.928571428571429</v>
      </c>
      <c r="AO51" s="11">
        <f t="shared" si="97"/>
        <v>13</v>
      </c>
      <c r="AP51" s="11">
        <f t="shared" si="97"/>
        <v>13</v>
      </c>
      <c r="AQ51" s="12">
        <f t="shared" si="76"/>
        <v>1</v>
      </c>
      <c r="AR51" s="11"/>
      <c r="AS51" s="11"/>
      <c r="AT51" s="12"/>
      <c r="AU51" s="11">
        <f t="shared" ref="AU51:AY51" si="98">AU23+AU50</f>
        <v>4</v>
      </c>
      <c r="AV51" s="11">
        <f t="shared" si="98"/>
        <v>4</v>
      </c>
      <c r="AW51" s="12">
        <f t="shared" si="86"/>
        <v>1</v>
      </c>
      <c r="AX51" s="11">
        <f t="shared" si="98"/>
        <v>4</v>
      </c>
      <c r="AY51" s="11">
        <f t="shared" si="98"/>
        <v>4</v>
      </c>
      <c r="AZ51" s="12">
        <f t="shared" ref="AZ51" si="99">AY51/AX51</f>
        <v>1</v>
      </c>
      <c r="BA51" s="11">
        <f>BA23+BA50</f>
        <v>31</v>
      </c>
      <c r="BB51" s="11">
        <f>BB23+BB50</f>
        <v>29</v>
      </c>
      <c r="BC51" s="12">
        <f t="shared" ref="BC51" si="100">BB51/BA51</f>
        <v>0.935483870967742</v>
      </c>
      <c r="BD51" s="27">
        <f t="shared" si="9"/>
        <v>1868</v>
      </c>
      <c r="BE51" s="28">
        <f t="shared" si="10"/>
        <v>1605</v>
      </c>
      <c r="BF51" s="29">
        <f t="shared" si="11"/>
        <v>0.859207708779443</v>
      </c>
    </row>
    <row r="52" ht="60" customHeight="1" spans="1:58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</row>
  </sheetData>
  <mergeCells count="22">
    <mergeCell ref="A1:BF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A52:BF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52"/>
  <sheetViews>
    <sheetView workbookViewId="0">
      <pane xSplit="1" ySplit="3" topLeftCell="AG31" activePane="bottomRight" state="frozen"/>
      <selection/>
      <selection pane="topRight"/>
      <selection pane="bottomLeft"/>
      <selection pane="bottomRight" activeCell="BJ41" sqref="BJ41"/>
    </sheetView>
  </sheetViews>
  <sheetFormatPr defaultColWidth="9.13333333333333" defaultRowHeight="13.5"/>
  <cols>
    <col min="1" max="1" width="23.6" style="1" customWidth="1"/>
    <col min="2" max="58" width="5.4" style="2" customWidth="1"/>
    <col min="59" max="16384" width="9.13333333333333" style="2"/>
  </cols>
  <sheetData>
    <row r="1" ht="28.15" customHeight="1" spans="1:58">
      <c r="A1" s="3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</row>
    <row r="2" ht="28.15" customHeight="1" spans="1:58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77</v>
      </c>
      <c r="AV2" s="6"/>
      <c r="AW2" s="16"/>
      <c r="AX2" s="6" t="s">
        <v>79</v>
      </c>
      <c r="AY2" s="6"/>
      <c r="AZ2" s="16"/>
      <c r="BA2" s="6" t="s">
        <v>81</v>
      </c>
      <c r="BB2" s="6"/>
      <c r="BC2" s="16"/>
      <c r="BD2" s="17" t="s">
        <v>17</v>
      </c>
      <c r="BE2" s="18"/>
      <c r="BF2" s="19"/>
    </row>
    <row r="3" ht="28.15" customHeight="1" spans="1:58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6" t="s">
        <v>18</v>
      </c>
      <c r="AV3" s="6" t="s">
        <v>19</v>
      </c>
      <c r="AW3" s="16" t="s">
        <v>20</v>
      </c>
      <c r="AX3" s="6" t="s">
        <v>18</v>
      </c>
      <c r="AY3" s="6" t="s">
        <v>19</v>
      </c>
      <c r="AZ3" s="16" t="s">
        <v>20</v>
      </c>
      <c r="BA3" s="6" t="s">
        <v>18</v>
      </c>
      <c r="BB3" s="6" t="s">
        <v>19</v>
      </c>
      <c r="BC3" s="16" t="s">
        <v>20</v>
      </c>
      <c r="BD3" s="20" t="s">
        <v>18</v>
      </c>
      <c r="BE3" s="6" t="s">
        <v>19</v>
      </c>
      <c r="BF3" s="21" t="s">
        <v>20</v>
      </c>
    </row>
    <row r="4" spans="1:58">
      <c r="A4" s="7" t="s">
        <v>21</v>
      </c>
      <c r="B4" s="8">
        <v>41</v>
      </c>
      <c r="C4" s="8">
        <v>26</v>
      </c>
      <c r="D4" s="9">
        <f t="shared" ref="D4:D12" si="0">C4/B4</f>
        <v>0.634146341463415</v>
      </c>
      <c r="E4" s="8">
        <v>1</v>
      </c>
      <c r="F4" s="8">
        <v>1</v>
      </c>
      <c r="G4" s="9">
        <f>F4/E4</f>
        <v>1</v>
      </c>
      <c r="H4" s="8"/>
      <c r="I4" s="8"/>
      <c r="J4" s="9"/>
      <c r="K4" s="8">
        <v>72</v>
      </c>
      <c r="L4" s="8">
        <v>57</v>
      </c>
      <c r="M4" s="9">
        <f t="shared" ref="M4:M12" si="1">L4/K4</f>
        <v>0.791666666666667</v>
      </c>
      <c r="N4" s="8"/>
      <c r="O4" s="8"/>
      <c r="P4" s="9"/>
      <c r="Q4" s="8"/>
      <c r="R4" s="8"/>
      <c r="S4" s="9"/>
      <c r="T4" s="8"/>
      <c r="U4" s="8"/>
      <c r="V4" s="9"/>
      <c r="W4" s="8">
        <v>21</v>
      </c>
      <c r="X4" s="8">
        <v>19</v>
      </c>
      <c r="Y4" s="9">
        <f>X4/W4</f>
        <v>0.904761904761905</v>
      </c>
      <c r="Z4" s="8">
        <v>35</v>
      </c>
      <c r="AA4" s="8">
        <v>32</v>
      </c>
      <c r="AB4" s="9">
        <f t="shared" ref="AB4:AB10" si="2">AA4/Z4</f>
        <v>0.914285714285714</v>
      </c>
      <c r="AC4" s="8">
        <v>43</v>
      </c>
      <c r="AD4" s="8">
        <v>25</v>
      </c>
      <c r="AE4" s="9">
        <f>AD4/AC4</f>
        <v>0.581395348837209</v>
      </c>
      <c r="AF4" s="8">
        <v>19</v>
      </c>
      <c r="AG4" s="8">
        <v>7</v>
      </c>
      <c r="AH4" s="9">
        <f>AG4/AF4</f>
        <v>0.368421052631579</v>
      </c>
      <c r="AI4" s="8">
        <v>51</v>
      </c>
      <c r="AJ4" s="8">
        <v>27</v>
      </c>
      <c r="AK4" s="9">
        <f>AJ4/AI4</f>
        <v>0.529411764705882</v>
      </c>
      <c r="AL4" s="8">
        <v>48</v>
      </c>
      <c r="AM4" s="8">
        <v>45</v>
      </c>
      <c r="AN4" s="9">
        <f t="shared" ref="AN4:AN12" si="3">AM4/AL4</f>
        <v>0.9375</v>
      </c>
      <c r="AO4" s="8">
        <v>3</v>
      </c>
      <c r="AP4" s="8">
        <v>3</v>
      </c>
      <c r="AQ4" s="9">
        <f>AP4/AO4</f>
        <v>1</v>
      </c>
      <c r="AR4" s="8"/>
      <c r="AS4" s="8"/>
      <c r="AT4" s="9"/>
      <c r="AU4" s="8"/>
      <c r="AV4" s="8"/>
      <c r="AW4" s="9"/>
      <c r="AX4" s="8"/>
      <c r="AY4" s="8"/>
      <c r="AZ4" s="9"/>
      <c r="BA4" s="8">
        <v>82</v>
      </c>
      <c r="BB4" s="8">
        <v>63</v>
      </c>
      <c r="BC4" s="9">
        <f>BB4/BA4</f>
        <v>0.768292682926829</v>
      </c>
      <c r="BD4" s="22">
        <f t="shared" ref="BD4:BD12" si="4">B4+E4+H4+K4+N4+Q4+T4+W4+Z4+AC4+AF4+AI4+AL4+AO4+AR4+AU4+AX4+BA4</f>
        <v>416</v>
      </c>
      <c r="BE4" s="8">
        <f t="shared" ref="BE4:BE12" si="5">C4+F4+I4+L4+O4+R4+U4+X4+AA4+AD4+AG4+AJ4+AM4+AP4+AS4+AV4+AY4+BB4</f>
        <v>305</v>
      </c>
      <c r="BF4" s="23">
        <f t="shared" ref="BF4:BF12" si="6">BE4/BD4</f>
        <v>0.733173076923077</v>
      </c>
    </row>
    <row r="5" spans="1:58">
      <c r="A5" s="7" t="s">
        <v>22</v>
      </c>
      <c r="B5" s="8"/>
      <c r="C5" s="8"/>
      <c r="D5" s="9"/>
      <c r="E5" s="8"/>
      <c r="F5" s="8"/>
      <c r="G5" s="9"/>
      <c r="H5" s="8"/>
      <c r="I5" s="8"/>
      <c r="J5" s="9"/>
      <c r="K5" s="8">
        <v>22</v>
      </c>
      <c r="L5" s="8">
        <v>20</v>
      </c>
      <c r="M5" s="9">
        <f t="shared" si="1"/>
        <v>0.909090909090909</v>
      </c>
      <c r="N5" s="8">
        <v>21</v>
      </c>
      <c r="O5" s="8">
        <v>20</v>
      </c>
      <c r="P5" s="9">
        <f t="shared" ref="P5:P12" si="7">O5/N5</f>
        <v>0.952380952380952</v>
      </c>
      <c r="Q5" s="8"/>
      <c r="R5" s="8"/>
      <c r="S5" s="9"/>
      <c r="T5" s="8">
        <v>37</v>
      </c>
      <c r="U5" s="8">
        <v>28</v>
      </c>
      <c r="V5" s="9">
        <f t="shared" ref="V5" si="8">U5/T5</f>
        <v>0.756756756756757</v>
      </c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22">
        <f t="shared" si="4"/>
        <v>80</v>
      </c>
      <c r="BE5" s="8">
        <f t="shared" si="5"/>
        <v>68</v>
      </c>
      <c r="BF5" s="23">
        <f t="shared" si="6"/>
        <v>0.85</v>
      </c>
    </row>
    <row r="6" spans="1:58">
      <c r="A6" s="7" t="s">
        <v>23</v>
      </c>
      <c r="B6" s="8"/>
      <c r="C6" s="8"/>
      <c r="D6" s="9"/>
      <c r="E6" s="8">
        <v>35</v>
      </c>
      <c r="F6" s="8">
        <v>30</v>
      </c>
      <c r="G6" s="9">
        <f>F6/E6</f>
        <v>0.857142857142857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22">
        <f t="shared" si="4"/>
        <v>35</v>
      </c>
      <c r="BE6" s="8">
        <f t="shared" si="5"/>
        <v>30</v>
      </c>
      <c r="BF6" s="23">
        <f t="shared" si="6"/>
        <v>0.857142857142857</v>
      </c>
    </row>
    <row r="7" spans="1:58">
      <c r="A7" s="7" t="s">
        <v>24</v>
      </c>
      <c r="B7" s="8">
        <v>49</v>
      </c>
      <c r="C7" s="8">
        <v>39</v>
      </c>
      <c r="D7" s="9">
        <f t="shared" si="0"/>
        <v>0.795918367346939</v>
      </c>
      <c r="E7" s="8"/>
      <c r="F7" s="8"/>
      <c r="G7" s="9"/>
      <c r="H7" s="8"/>
      <c r="I7" s="8"/>
      <c r="J7" s="9"/>
      <c r="K7" s="8"/>
      <c r="L7" s="8"/>
      <c r="M7" s="9"/>
      <c r="N7" s="8">
        <v>2</v>
      </c>
      <c r="O7" s="8">
        <v>2</v>
      </c>
      <c r="P7" s="9">
        <f t="shared" si="7"/>
        <v>1</v>
      </c>
      <c r="Q7" s="8"/>
      <c r="R7" s="8"/>
      <c r="S7" s="9"/>
      <c r="T7" s="8">
        <v>13</v>
      </c>
      <c r="U7" s="8">
        <v>7</v>
      </c>
      <c r="V7" s="9">
        <f>U7/T7</f>
        <v>0.538461538461538</v>
      </c>
      <c r="W7" s="8"/>
      <c r="X7" s="8"/>
      <c r="Y7" s="9"/>
      <c r="Z7" s="8">
        <v>19</v>
      </c>
      <c r="AA7" s="8">
        <v>15</v>
      </c>
      <c r="AB7" s="9">
        <f t="shared" si="2"/>
        <v>0.789473684210526</v>
      </c>
      <c r="AC7" s="8"/>
      <c r="AD7" s="8"/>
      <c r="AE7" s="9"/>
      <c r="AF7" s="8">
        <v>28</v>
      </c>
      <c r="AG7" s="8">
        <v>26</v>
      </c>
      <c r="AH7" s="9">
        <f>AG7/AF7</f>
        <v>0.928571428571429</v>
      </c>
      <c r="AI7" s="8">
        <v>35</v>
      </c>
      <c r="AJ7" s="8">
        <v>29</v>
      </c>
      <c r="AK7" s="9">
        <f t="shared" ref="AK7:AK10" si="9">AJ7/AI7</f>
        <v>0.828571428571429</v>
      </c>
      <c r="AL7" s="8">
        <v>33</v>
      </c>
      <c r="AM7" s="8">
        <v>29</v>
      </c>
      <c r="AN7" s="9">
        <f>AM7/AL7</f>
        <v>0.878787878787879</v>
      </c>
      <c r="AO7" s="8">
        <v>3</v>
      </c>
      <c r="AP7" s="8">
        <v>3</v>
      </c>
      <c r="AQ7" s="9">
        <f>AP7/AO7</f>
        <v>1</v>
      </c>
      <c r="AR7" s="8"/>
      <c r="AS7" s="8"/>
      <c r="AT7" s="9"/>
      <c r="AU7" s="8"/>
      <c r="AV7" s="8"/>
      <c r="AW7" s="9"/>
      <c r="AX7" s="8"/>
      <c r="AY7" s="8"/>
      <c r="AZ7" s="9"/>
      <c r="BA7" s="8">
        <v>8</v>
      </c>
      <c r="BB7" s="8">
        <v>7</v>
      </c>
      <c r="BC7" s="9">
        <f>BB7/BA7</f>
        <v>0.875</v>
      </c>
      <c r="BD7" s="22">
        <f t="shared" si="4"/>
        <v>190</v>
      </c>
      <c r="BE7" s="8">
        <f t="shared" si="5"/>
        <v>157</v>
      </c>
      <c r="BF7" s="23">
        <f t="shared" si="6"/>
        <v>0.826315789473684</v>
      </c>
    </row>
    <row r="8" spans="1:58">
      <c r="A8" s="7" t="s">
        <v>25</v>
      </c>
      <c r="B8" s="8">
        <v>40</v>
      </c>
      <c r="C8" s="8">
        <v>33</v>
      </c>
      <c r="D8" s="9">
        <f t="shared" si="0"/>
        <v>0.825</v>
      </c>
      <c r="E8" s="8">
        <v>106</v>
      </c>
      <c r="F8" s="8">
        <v>102</v>
      </c>
      <c r="G8" s="9">
        <f t="shared" ref="G8:G12" si="10">F8/E8</f>
        <v>0.962264150943396</v>
      </c>
      <c r="H8" s="8"/>
      <c r="I8" s="8"/>
      <c r="J8" s="9"/>
      <c r="K8" s="8"/>
      <c r="L8" s="8"/>
      <c r="M8" s="9"/>
      <c r="N8" s="8"/>
      <c r="O8" s="8"/>
      <c r="P8" s="9"/>
      <c r="Q8" s="8">
        <v>2</v>
      </c>
      <c r="R8" s="8">
        <v>2</v>
      </c>
      <c r="S8" s="9">
        <f t="shared" ref="S8:S11" si="11">R8/Q8</f>
        <v>1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v>66</v>
      </c>
      <c r="BB8" s="8">
        <v>57</v>
      </c>
      <c r="BC8" s="9">
        <f>BB8/BA8</f>
        <v>0.863636363636364</v>
      </c>
      <c r="BD8" s="22">
        <f t="shared" si="4"/>
        <v>214</v>
      </c>
      <c r="BE8" s="8">
        <f t="shared" si="5"/>
        <v>194</v>
      </c>
      <c r="BF8" s="23">
        <f t="shared" si="6"/>
        <v>0.906542056074766</v>
      </c>
    </row>
    <row r="9" spans="1:58">
      <c r="A9" s="10" t="s">
        <v>26</v>
      </c>
      <c r="B9" s="11">
        <f t="shared" ref="B9:F9" si="12">SUM(B4:B8)</f>
        <v>130</v>
      </c>
      <c r="C9" s="11">
        <f t="shared" si="12"/>
        <v>98</v>
      </c>
      <c r="D9" s="12">
        <f t="shared" si="0"/>
        <v>0.753846153846154</v>
      </c>
      <c r="E9" s="11">
        <f t="shared" si="12"/>
        <v>142</v>
      </c>
      <c r="F9" s="11">
        <f t="shared" si="12"/>
        <v>133</v>
      </c>
      <c r="G9" s="12">
        <f t="shared" si="10"/>
        <v>0.936619718309859</v>
      </c>
      <c r="H9" s="11"/>
      <c r="I9" s="11"/>
      <c r="J9" s="12"/>
      <c r="K9" s="11">
        <f t="shared" ref="K9:L9" si="13">SUM(K4:K8)</f>
        <v>94</v>
      </c>
      <c r="L9" s="11">
        <f t="shared" si="13"/>
        <v>77</v>
      </c>
      <c r="M9" s="12">
        <f t="shared" si="1"/>
        <v>0.819148936170213</v>
      </c>
      <c r="N9" s="11">
        <f t="shared" ref="N9:U9" si="14">SUM(N4:N8)</f>
        <v>23</v>
      </c>
      <c r="O9" s="11">
        <f t="shared" si="14"/>
        <v>22</v>
      </c>
      <c r="P9" s="12">
        <f t="shared" si="7"/>
        <v>0.956521739130435</v>
      </c>
      <c r="Q9" s="11">
        <f t="shared" si="14"/>
        <v>2</v>
      </c>
      <c r="R9" s="11">
        <f t="shared" si="14"/>
        <v>2</v>
      </c>
      <c r="S9" s="12">
        <f t="shared" si="11"/>
        <v>1</v>
      </c>
      <c r="T9" s="11">
        <f t="shared" si="14"/>
        <v>50</v>
      </c>
      <c r="U9" s="11">
        <f t="shared" si="14"/>
        <v>35</v>
      </c>
      <c r="V9" s="12">
        <f t="shared" ref="V9" si="15">U9/T9</f>
        <v>0.7</v>
      </c>
      <c r="W9" s="11">
        <f t="shared" ref="W9:AA9" si="16">SUM(W4:W8)</f>
        <v>21</v>
      </c>
      <c r="X9" s="11">
        <f t="shared" si="16"/>
        <v>19</v>
      </c>
      <c r="Y9" s="12">
        <f>X9/W9</f>
        <v>0.904761904761905</v>
      </c>
      <c r="Z9" s="11">
        <f t="shared" si="16"/>
        <v>54</v>
      </c>
      <c r="AA9" s="11">
        <f t="shared" si="16"/>
        <v>47</v>
      </c>
      <c r="AB9" s="12">
        <f t="shared" si="2"/>
        <v>0.87037037037037</v>
      </c>
      <c r="AC9" s="11">
        <f t="shared" ref="AC9:AG9" si="17">SUM(AC4:AC8)</f>
        <v>43</v>
      </c>
      <c r="AD9" s="11">
        <f t="shared" si="17"/>
        <v>25</v>
      </c>
      <c r="AE9" s="12">
        <f t="shared" ref="AE9:AE12" si="18">AD9/AC9</f>
        <v>0.581395348837209</v>
      </c>
      <c r="AF9" s="11">
        <f t="shared" si="17"/>
        <v>47</v>
      </c>
      <c r="AG9" s="11">
        <f t="shared" si="17"/>
        <v>33</v>
      </c>
      <c r="AH9" s="12">
        <f t="shared" ref="AH9:AH12" si="19">AG9/AF9</f>
        <v>0.702127659574468</v>
      </c>
      <c r="AI9" s="11">
        <f t="shared" ref="AI9:AM9" si="20">SUM(AI4:AI8)</f>
        <v>86</v>
      </c>
      <c r="AJ9" s="11">
        <f t="shared" si="20"/>
        <v>56</v>
      </c>
      <c r="AK9" s="12">
        <f t="shared" si="9"/>
        <v>0.651162790697674</v>
      </c>
      <c r="AL9" s="11">
        <f t="shared" si="20"/>
        <v>81</v>
      </c>
      <c r="AM9" s="11">
        <f t="shared" si="20"/>
        <v>74</v>
      </c>
      <c r="AN9" s="12">
        <f t="shared" si="3"/>
        <v>0.91358024691358</v>
      </c>
      <c r="AO9" s="11">
        <f>SUM(AO4:AO8)</f>
        <v>6</v>
      </c>
      <c r="AP9" s="11">
        <f>SUM(AP4:AP8)</f>
        <v>6</v>
      </c>
      <c r="AQ9" s="12">
        <f t="shared" ref="AQ9:AQ12" si="21">AP9/AO9</f>
        <v>1</v>
      </c>
      <c r="AR9" s="11"/>
      <c r="AS9" s="11"/>
      <c r="AT9" s="12"/>
      <c r="AU9" s="11"/>
      <c r="AV9" s="11"/>
      <c r="AW9" s="12"/>
      <c r="AX9" s="11"/>
      <c r="AY9" s="11"/>
      <c r="AZ9" s="12"/>
      <c r="BA9" s="11">
        <f>SUM(BA4:BA8)</f>
        <v>156</v>
      </c>
      <c r="BB9" s="11">
        <f>SUM(BB4:BB8)</f>
        <v>127</v>
      </c>
      <c r="BC9" s="12">
        <f>BB9/BA9</f>
        <v>0.814102564102564</v>
      </c>
      <c r="BD9" s="24">
        <f t="shared" si="4"/>
        <v>935</v>
      </c>
      <c r="BE9" s="11">
        <f t="shared" si="5"/>
        <v>754</v>
      </c>
      <c r="BF9" s="25">
        <f t="shared" si="6"/>
        <v>0.806417112299465</v>
      </c>
    </row>
    <row r="10" spans="1:58">
      <c r="A10" s="7" t="s">
        <v>27</v>
      </c>
      <c r="B10" s="8">
        <v>139</v>
      </c>
      <c r="C10" s="8">
        <v>138</v>
      </c>
      <c r="D10" s="9">
        <f t="shared" si="0"/>
        <v>0.992805755395683</v>
      </c>
      <c r="E10" s="8">
        <v>27</v>
      </c>
      <c r="F10" s="8">
        <v>27</v>
      </c>
      <c r="G10" s="9">
        <f t="shared" si="10"/>
        <v>1</v>
      </c>
      <c r="H10" s="8">
        <v>13</v>
      </c>
      <c r="I10" s="8">
        <v>12</v>
      </c>
      <c r="J10" s="9">
        <f t="shared" ref="J10" si="22">I10/H10</f>
        <v>0.923076923076923</v>
      </c>
      <c r="K10" s="8">
        <v>172</v>
      </c>
      <c r="L10" s="8">
        <v>166</v>
      </c>
      <c r="M10" s="9">
        <f t="shared" si="1"/>
        <v>0.965116279069767</v>
      </c>
      <c r="N10" s="8">
        <v>46</v>
      </c>
      <c r="O10" s="8">
        <v>43</v>
      </c>
      <c r="P10" s="9">
        <f t="shared" si="7"/>
        <v>0.934782608695652</v>
      </c>
      <c r="Q10" s="8">
        <v>25</v>
      </c>
      <c r="R10" s="8">
        <v>24</v>
      </c>
      <c r="S10" s="9">
        <f t="shared" si="11"/>
        <v>0.96</v>
      </c>
      <c r="T10" s="8"/>
      <c r="U10" s="8"/>
      <c r="V10" s="9"/>
      <c r="W10" s="8"/>
      <c r="X10" s="8"/>
      <c r="Y10" s="9"/>
      <c r="Z10" s="8">
        <v>10</v>
      </c>
      <c r="AA10" s="8">
        <v>10</v>
      </c>
      <c r="AB10" s="9">
        <f t="shared" si="2"/>
        <v>1</v>
      </c>
      <c r="AC10" s="8">
        <v>49</v>
      </c>
      <c r="AD10" s="8">
        <v>49</v>
      </c>
      <c r="AE10" s="9">
        <f t="shared" si="18"/>
        <v>1</v>
      </c>
      <c r="AF10" s="8">
        <v>45</v>
      </c>
      <c r="AG10" s="8">
        <v>45</v>
      </c>
      <c r="AH10" s="9">
        <f t="shared" si="19"/>
        <v>1</v>
      </c>
      <c r="AI10" s="8">
        <v>18</v>
      </c>
      <c r="AJ10" s="8">
        <v>16</v>
      </c>
      <c r="AK10" s="9">
        <f t="shared" si="9"/>
        <v>0.888888888888889</v>
      </c>
      <c r="AL10" s="8">
        <v>10</v>
      </c>
      <c r="AM10" s="8">
        <v>10</v>
      </c>
      <c r="AN10" s="9">
        <f t="shared" si="3"/>
        <v>1</v>
      </c>
      <c r="AO10" s="8">
        <v>1</v>
      </c>
      <c r="AP10" s="8">
        <v>1</v>
      </c>
      <c r="AQ10" s="9">
        <f t="shared" si="21"/>
        <v>1</v>
      </c>
      <c r="AR10" s="8"/>
      <c r="AS10" s="8"/>
      <c r="AT10" s="9"/>
      <c r="AU10" s="8">
        <v>2</v>
      </c>
      <c r="AV10" s="8">
        <v>2</v>
      </c>
      <c r="AW10" s="9">
        <f>AV10/AU10</f>
        <v>1</v>
      </c>
      <c r="AX10" s="8">
        <v>2</v>
      </c>
      <c r="AY10" s="8">
        <v>2</v>
      </c>
      <c r="AZ10" s="9">
        <f>AY10/AX10</f>
        <v>1</v>
      </c>
      <c r="BA10" s="8">
        <v>35</v>
      </c>
      <c r="BB10" s="8">
        <v>35</v>
      </c>
      <c r="BC10" s="9">
        <f t="shared" ref="BC10:BC14" si="23">BB10/BA10</f>
        <v>1</v>
      </c>
      <c r="BD10" s="26">
        <f t="shared" si="4"/>
        <v>594</v>
      </c>
      <c r="BE10" s="8">
        <f t="shared" si="5"/>
        <v>580</v>
      </c>
      <c r="BF10" s="23">
        <f t="shared" si="6"/>
        <v>0.976430976430976</v>
      </c>
    </row>
    <row r="11" spans="1:58">
      <c r="A11" s="7" t="s">
        <v>28</v>
      </c>
      <c r="B11" s="8">
        <v>36</v>
      </c>
      <c r="C11" s="8">
        <v>32</v>
      </c>
      <c r="D11" s="9">
        <f t="shared" si="0"/>
        <v>0.888888888888889</v>
      </c>
      <c r="E11" s="8">
        <v>32</v>
      </c>
      <c r="F11" s="8">
        <v>25</v>
      </c>
      <c r="G11" s="9">
        <f t="shared" si="10"/>
        <v>0.78125</v>
      </c>
      <c r="H11" s="8"/>
      <c r="I11" s="8"/>
      <c r="J11" s="9"/>
      <c r="K11" s="8">
        <v>79</v>
      </c>
      <c r="L11" s="8">
        <v>78</v>
      </c>
      <c r="M11" s="9">
        <f t="shared" si="1"/>
        <v>0.987341772151899</v>
      </c>
      <c r="N11" s="8">
        <v>10</v>
      </c>
      <c r="O11" s="8">
        <v>9</v>
      </c>
      <c r="P11" s="9">
        <f t="shared" si="7"/>
        <v>0.9</v>
      </c>
      <c r="Q11" s="8">
        <v>5</v>
      </c>
      <c r="R11" s="8">
        <v>4</v>
      </c>
      <c r="S11" s="9">
        <f t="shared" si="11"/>
        <v>0.8</v>
      </c>
      <c r="T11" s="8"/>
      <c r="U11" s="8"/>
      <c r="V11" s="9"/>
      <c r="W11" s="8"/>
      <c r="X11" s="8"/>
      <c r="Y11" s="9"/>
      <c r="Z11" s="8"/>
      <c r="AA11" s="8"/>
      <c r="AB11" s="9"/>
      <c r="AC11" s="8">
        <v>2</v>
      </c>
      <c r="AD11" s="8">
        <v>2</v>
      </c>
      <c r="AE11" s="9">
        <f t="shared" si="18"/>
        <v>1</v>
      </c>
      <c r="AF11" s="8">
        <v>7</v>
      </c>
      <c r="AG11" s="8">
        <v>7</v>
      </c>
      <c r="AH11" s="9">
        <f t="shared" si="19"/>
        <v>1</v>
      </c>
      <c r="AI11" s="8"/>
      <c r="AJ11" s="8"/>
      <c r="AK11" s="9"/>
      <c r="AL11" s="8"/>
      <c r="AM11" s="8"/>
      <c r="AN11" s="9"/>
      <c r="AO11" s="8">
        <v>1</v>
      </c>
      <c r="AP11" s="8">
        <v>1</v>
      </c>
      <c r="AQ11" s="9">
        <f t="shared" si="21"/>
        <v>1</v>
      </c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26">
        <f t="shared" si="4"/>
        <v>172</v>
      </c>
      <c r="BE11" s="8">
        <f t="shared" si="5"/>
        <v>158</v>
      </c>
      <c r="BF11" s="23">
        <f t="shared" si="6"/>
        <v>0.918604651162791</v>
      </c>
    </row>
    <row r="12" spans="1:58">
      <c r="A12" s="7" t="s">
        <v>29</v>
      </c>
      <c r="B12" s="8">
        <v>83</v>
      </c>
      <c r="C12" s="8">
        <v>81</v>
      </c>
      <c r="D12" s="9">
        <f t="shared" si="0"/>
        <v>0.975903614457831</v>
      </c>
      <c r="E12" s="8">
        <v>8</v>
      </c>
      <c r="F12" s="8">
        <v>8</v>
      </c>
      <c r="G12" s="9">
        <f t="shared" si="10"/>
        <v>1</v>
      </c>
      <c r="H12" s="8"/>
      <c r="I12" s="8"/>
      <c r="J12" s="9"/>
      <c r="K12" s="8">
        <v>72</v>
      </c>
      <c r="L12" s="8">
        <v>64</v>
      </c>
      <c r="M12" s="9">
        <f t="shared" si="1"/>
        <v>0.888888888888889</v>
      </c>
      <c r="N12" s="8">
        <v>9</v>
      </c>
      <c r="O12" s="8">
        <v>9</v>
      </c>
      <c r="P12" s="9">
        <f t="shared" si="7"/>
        <v>1</v>
      </c>
      <c r="Q12" s="8">
        <v>3</v>
      </c>
      <c r="R12" s="8">
        <v>3</v>
      </c>
      <c r="S12" s="9">
        <f t="shared" ref="S12:S14" si="24">R12/Q12</f>
        <v>1</v>
      </c>
      <c r="T12" s="8"/>
      <c r="U12" s="8"/>
      <c r="V12" s="9"/>
      <c r="W12" s="8"/>
      <c r="X12" s="8"/>
      <c r="Y12" s="9"/>
      <c r="Z12" s="8">
        <v>4</v>
      </c>
      <c r="AA12" s="8">
        <v>4</v>
      </c>
      <c r="AB12" s="9">
        <f>AA12/Z12</f>
        <v>1</v>
      </c>
      <c r="AC12" s="8">
        <v>16</v>
      </c>
      <c r="AD12" s="8">
        <v>14</v>
      </c>
      <c r="AE12" s="9">
        <f t="shared" si="18"/>
        <v>0.875</v>
      </c>
      <c r="AF12" s="8">
        <v>16</v>
      </c>
      <c r="AG12" s="8">
        <v>16</v>
      </c>
      <c r="AH12" s="9">
        <f t="shared" si="19"/>
        <v>1</v>
      </c>
      <c r="AI12" s="8">
        <v>6</v>
      </c>
      <c r="AJ12" s="8">
        <v>6</v>
      </c>
      <c r="AK12" s="9">
        <f>AJ12/AI12</f>
        <v>1</v>
      </c>
      <c r="AL12" s="8">
        <v>3</v>
      </c>
      <c r="AM12" s="8">
        <v>2</v>
      </c>
      <c r="AN12" s="9">
        <f t="shared" si="3"/>
        <v>0.666666666666667</v>
      </c>
      <c r="AO12" s="8">
        <v>4</v>
      </c>
      <c r="AP12" s="8">
        <v>4</v>
      </c>
      <c r="AQ12" s="9">
        <f t="shared" si="21"/>
        <v>1</v>
      </c>
      <c r="AR12" s="8"/>
      <c r="AS12" s="8"/>
      <c r="AT12" s="9"/>
      <c r="AU12" s="8"/>
      <c r="AV12" s="8"/>
      <c r="AW12" s="9"/>
      <c r="AX12" s="8"/>
      <c r="AY12" s="8"/>
      <c r="AZ12" s="9"/>
      <c r="BA12" s="8">
        <v>4</v>
      </c>
      <c r="BB12" s="8">
        <v>4</v>
      </c>
      <c r="BC12" s="9">
        <f t="shared" si="23"/>
        <v>1</v>
      </c>
      <c r="BD12" s="26">
        <f t="shared" si="4"/>
        <v>228</v>
      </c>
      <c r="BE12" s="8">
        <f t="shared" si="5"/>
        <v>215</v>
      </c>
      <c r="BF12" s="23">
        <f t="shared" si="6"/>
        <v>0.942982456140351</v>
      </c>
    </row>
    <row r="13" spans="1:58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26"/>
      <c r="BE13" s="8"/>
      <c r="BF13" s="23"/>
    </row>
    <row r="14" spans="1:58">
      <c r="A14" s="7" t="s">
        <v>31</v>
      </c>
      <c r="B14" s="8">
        <v>81</v>
      </c>
      <c r="C14" s="8">
        <v>79</v>
      </c>
      <c r="D14" s="9">
        <f t="shared" ref="D14:D21" si="25">C14/B14</f>
        <v>0.975308641975309</v>
      </c>
      <c r="E14" s="8">
        <v>15</v>
      </c>
      <c r="F14" s="8">
        <v>15</v>
      </c>
      <c r="G14" s="9">
        <f>F14/E14</f>
        <v>1</v>
      </c>
      <c r="H14" s="8"/>
      <c r="I14" s="8"/>
      <c r="J14" s="9"/>
      <c r="K14" s="8">
        <v>13</v>
      </c>
      <c r="L14" s="8">
        <v>13</v>
      </c>
      <c r="M14" s="9">
        <f>L14/K14</f>
        <v>1</v>
      </c>
      <c r="N14" s="8"/>
      <c r="O14" s="8"/>
      <c r="P14" s="9"/>
      <c r="Q14" s="8">
        <v>1</v>
      </c>
      <c r="R14" s="8">
        <v>1</v>
      </c>
      <c r="S14" s="9">
        <f t="shared" si="24"/>
        <v>1</v>
      </c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>
        <v>1</v>
      </c>
      <c r="AM14" s="8">
        <v>1</v>
      </c>
      <c r="AN14" s="9">
        <f>AM14/AL14</f>
        <v>1</v>
      </c>
      <c r="AO14" s="8"/>
      <c r="AP14" s="8"/>
      <c r="AQ14" s="9"/>
      <c r="AR14" s="8"/>
      <c r="AS14" s="8"/>
      <c r="AT14" s="9"/>
      <c r="AU14" s="8"/>
      <c r="AV14" s="8"/>
      <c r="AW14" s="9"/>
      <c r="AX14" s="8"/>
      <c r="AY14" s="8"/>
      <c r="AZ14" s="9"/>
      <c r="BA14" s="8">
        <v>9</v>
      </c>
      <c r="BB14" s="8">
        <v>7</v>
      </c>
      <c r="BC14" s="9">
        <f t="shared" si="23"/>
        <v>0.777777777777778</v>
      </c>
      <c r="BD14" s="26">
        <f t="shared" ref="BD14:BD21" si="26">B14+E14+H14+K14+N14+Q14+T14+W14+Z14+AC14+AF14+AI14+AL14+AO14+AR14+AU14+AX14+BA14</f>
        <v>120</v>
      </c>
      <c r="BE14" s="8">
        <f t="shared" ref="BE14:BE21" si="27">C14+F14+I14+L14+O14+R14+U14+X14+AA14+AD14+AG14+AJ14+AM14+AP14+AS14+AV14+AY14+BB14</f>
        <v>116</v>
      </c>
      <c r="BF14" s="23">
        <f t="shared" ref="BF14:BF21" si="28">BE14/BD14</f>
        <v>0.966666666666667</v>
      </c>
    </row>
    <row r="15" spans="1:58">
      <c r="A15" s="7" t="s">
        <v>32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26"/>
      <c r="BE15" s="8"/>
      <c r="BF15" s="23"/>
    </row>
    <row r="16" spans="1:58">
      <c r="A16" s="7" t="s">
        <v>33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26"/>
      <c r="BE16" s="8"/>
      <c r="BF16" s="23"/>
    </row>
    <row r="17" spans="1:58">
      <c r="A17" s="7" t="s">
        <v>34</v>
      </c>
      <c r="B17" s="8">
        <v>3</v>
      </c>
      <c r="C17" s="8">
        <v>3</v>
      </c>
      <c r="D17" s="9">
        <f t="shared" si="25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26">
        <f t="shared" si="26"/>
        <v>3</v>
      </c>
      <c r="BE17" s="8">
        <f t="shared" si="27"/>
        <v>3</v>
      </c>
      <c r="BF17" s="23">
        <f t="shared" si="28"/>
        <v>1</v>
      </c>
    </row>
    <row r="18" spans="1:58">
      <c r="A18" s="7" t="s">
        <v>35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26"/>
      <c r="BE18" s="8"/>
      <c r="BF18" s="23"/>
    </row>
    <row r="19" spans="1:58">
      <c r="A19" s="7" t="s">
        <v>36</v>
      </c>
      <c r="B19" s="8">
        <v>2</v>
      </c>
      <c r="C19" s="8">
        <v>1</v>
      </c>
      <c r="D19" s="9">
        <f t="shared" si="25"/>
        <v>0.5</v>
      </c>
      <c r="E19" s="8">
        <v>3</v>
      </c>
      <c r="F19" s="8">
        <v>3</v>
      </c>
      <c r="G19" s="9">
        <f>F19/E19</f>
        <v>1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26">
        <f t="shared" si="26"/>
        <v>5</v>
      </c>
      <c r="BE19" s="8">
        <f t="shared" si="27"/>
        <v>4</v>
      </c>
      <c r="BF19" s="23">
        <f t="shared" si="28"/>
        <v>0.8</v>
      </c>
    </row>
    <row r="20" spans="1:58">
      <c r="A20" s="7" t="s">
        <v>37</v>
      </c>
      <c r="B20" s="8">
        <v>2</v>
      </c>
      <c r="C20" s="8">
        <v>1</v>
      </c>
      <c r="D20" s="9">
        <f t="shared" si="25"/>
        <v>0.5</v>
      </c>
      <c r="E20" s="8">
        <v>2</v>
      </c>
      <c r="F20" s="8">
        <v>1</v>
      </c>
      <c r="G20" s="9">
        <f>F20/E20</f>
        <v>0.5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26">
        <f t="shared" si="26"/>
        <v>4</v>
      </c>
      <c r="BE20" s="8">
        <f t="shared" si="27"/>
        <v>2</v>
      </c>
      <c r="BF20" s="23">
        <f t="shared" si="28"/>
        <v>0.5</v>
      </c>
    </row>
    <row r="21" spans="1:58">
      <c r="A21" s="7" t="s">
        <v>38</v>
      </c>
      <c r="B21" s="8">
        <v>1</v>
      </c>
      <c r="C21" s="8">
        <v>0</v>
      </c>
      <c r="D21" s="9">
        <f t="shared" si="25"/>
        <v>0</v>
      </c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26">
        <f t="shared" si="26"/>
        <v>1</v>
      </c>
      <c r="BE21" s="8">
        <f t="shared" si="27"/>
        <v>0</v>
      </c>
      <c r="BF21" s="23">
        <f t="shared" si="28"/>
        <v>0</v>
      </c>
    </row>
    <row r="22" spans="1:58">
      <c r="A22" s="10" t="s">
        <v>39</v>
      </c>
      <c r="B22" s="11">
        <f t="shared" ref="B22:F22" si="29">SUM(B10:B21)</f>
        <v>347</v>
      </c>
      <c r="C22" s="11">
        <f t="shared" si="29"/>
        <v>335</v>
      </c>
      <c r="D22" s="12">
        <f t="shared" ref="D22:D26" si="30">C22/B22</f>
        <v>0.965417867435158</v>
      </c>
      <c r="E22" s="11">
        <f t="shared" si="29"/>
        <v>87</v>
      </c>
      <c r="F22" s="11">
        <f t="shared" si="29"/>
        <v>79</v>
      </c>
      <c r="G22" s="12">
        <f>F22/E22</f>
        <v>0.908045977011494</v>
      </c>
      <c r="H22" s="11">
        <f>SUM(H10:H21)</f>
        <v>13</v>
      </c>
      <c r="I22" s="11">
        <f>SUM(I10:I21)</f>
        <v>12</v>
      </c>
      <c r="J22" s="12">
        <f>I22/H22</f>
        <v>0.923076923076923</v>
      </c>
      <c r="K22" s="11">
        <f t="shared" ref="K22:O22" si="31">SUM(K10:K21)</f>
        <v>336</v>
      </c>
      <c r="L22" s="11">
        <f t="shared" si="31"/>
        <v>321</v>
      </c>
      <c r="M22" s="12">
        <f t="shared" ref="M22:M26" si="32">L22/K22</f>
        <v>0.955357142857143</v>
      </c>
      <c r="N22" s="11">
        <f t="shared" si="31"/>
        <v>65</v>
      </c>
      <c r="O22" s="11">
        <f t="shared" si="31"/>
        <v>61</v>
      </c>
      <c r="P22" s="12">
        <f>O22/N22</f>
        <v>0.938461538461538</v>
      </c>
      <c r="Q22" s="11">
        <f t="shared" ref="Q22:R22" si="33">SUM(Q10:Q21)</f>
        <v>34</v>
      </c>
      <c r="R22" s="11">
        <f t="shared" si="33"/>
        <v>32</v>
      </c>
      <c r="S22" s="12">
        <f t="shared" ref="S22:S23" si="34">R22/Q22</f>
        <v>0.941176470588235</v>
      </c>
      <c r="T22" s="11"/>
      <c r="U22" s="11"/>
      <c r="V22" s="12"/>
      <c r="W22" s="11"/>
      <c r="X22" s="11"/>
      <c r="Y22" s="12"/>
      <c r="Z22" s="11">
        <f t="shared" ref="Z22:AD22" si="35">SUM(Z10:Z21)</f>
        <v>14</v>
      </c>
      <c r="AA22" s="11">
        <f t="shared" si="35"/>
        <v>14</v>
      </c>
      <c r="AB22" s="12">
        <f>AA22/Z22</f>
        <v>1</v>
      </c>
      <c r="AC22" s="11">
        <f t="shared" si="35"/>
        <v>67</v>
      </c>
      <c r="AD22" s="11">
        <f t="shared" si="35"/>
        <v>65</v>
      </c>
      <c r="AE22" s="12">
        <f t="shared" ref="AE22:AE24" si="36">AD22/AC22</f>
        <v>0.970149253731343</v>
      </c>
      <c r="AF22" s="11">
        <f t="shared" ref="AF22:AJ22" si="37">SUM(AF10:AF21)</f>
        <v>68</v>
      </c>
      <c r="AG22" s="11">
        <f t="shared" si="37"/>
        <v>68</v>
      </c>
      <c r="AH22" s="12">
        <f t="shared" ref="AH22:AH26" si="38">AG22/AF22</f>
        <v>1</v>
      </c>
      <c r="AI22" s="11">
        <f t="shared" si="37"/>
        <v>24</v>
      </c>
      <c r="AJ22" s="11">
        <f t="shared" si="37"/>
        <v>22</v>
      </c>
      <c r="AK22" s="12">
        <f>AJ22/AI22</f>
        <v>0.916666666666667</v>
      </c>
      <c r="AL22" s="11">
        <f t="shared" ref="AL22:AP22" si="39">SUM(AL10:AL21)</f>
        <v>14</v>
      </c>
      <c r="AM22" s="11">
        <f t="shared" si="39"/>
        <v>13</v>
      </c>
      <c r="AN22" s="12">
        <f t="shared" ref="AN22:AN24" si="40">AM22/AL22</f>
        <v>0.928571428571429</v>
      </c>
      <c r="AO22" s="11">
        <f t="shared" si="39"/>
        <v>6</v>
      </c>
      <c r="AP22" s="11">
        <f t="shared" si="39"/>
        <v>6</v>
      </c>
      <c r="AQ22" s="12">
        <f t="shared" ref="AQ22:AQ23" si="41">AP22/AO22</f>
        <v>1</v>
      </c>
      <c r="AR22" s="11"/>
      <c r="AS22" s="11"/>
      <c r="AT22" s="12"/>
      <c r="AU22" s="11">
        <f t="shared" ref="AU22:AY22" si="42">SUM(AU10:AU21)</f>
        <v>2</v>
      </c>
      <c r="AV22" s="11">
        <f t="shared" si="42"/>
        <v>2</v>
      </c>
      <c r="AW22" s="12">
        <f t="shared" ref="AW22:AW24" si="43">AV22/AU22</f>
        <v>1</v>
      </c>
      <c r="AX22" s="11">
        <f t="shared" si="42"/>
        <v>2</v>
      </c>
      <c r="AY22" s="11">
        <f t="shared" si="42"/>
        <v>2</v>
      </c>
      <c r="AZ22" s="12">
        <f t="shared" ref="AZ22:AZ24" si="44">AY22/AX22</f>
        <v>1</v>
      </c>
      <c r="BA22" s="11">
        <f>SUM(BA10:BA21)</f>
        <v>48</v>
      </c>
      <c r="BB22" s="11">
        <f>SUM(BB10:BB21)</f>
        <v>46</v>
      </c>
      <c r="BC22" s="12">
        <f>BB22/BA22</f>
        <v>0.958333333333333</v>
      </c>
      <c r="BD22" s="24">
        <f t="shared" ref="BD22:BD30" si="45">B22+E22+H22+K22+N22+Q22+T22+W22+Z22+AC22+AF22+AI22+AL22+AO22+AR22+AU22+AX22+BA22</f>
        <v>1127</v>
      </c>
      <c r="BE22" s="11">
        <f t="shared" ref="BE22:BE30" si="46">C22+F22+I22+L22+O22+R22+U22+X22+AA22+AD22+AG22+AJ22+AM22+AP22+AS22+AV22+AY22+BB22</f>
        <v>1078</v>
      </c>
      <c r="BF22" s="25">
        <f t="shared" ref="BF22:BF30" si="47">BE22/BD22</f>
        <v>0.956521739130435</v>
      </c>
    </row>
    <row r="23" spans="1:58">
      <c r="A23" s="10" t="s">
        <v>40</v>
      </c>
      <c r="B23" s="11">
        <f t="shared" ref="B23:F23" si="48">B9+B22</f>
        <v>477</v>
      </c>
      <c r="C23" s="11">
        <f t="shared" si="48"/>
        <v>433</v>
      </c>
      <c r="D23" s="12">
        <f t="shared" si="30"/>
        <v>0.907756813417191</v>
      </c>
      <c r="E23" s="11">
        <f t="shared" si="48"/>
        <v>229</v>
      </c>
      <c r="F23" s="11">
        <f t="shared" si="48"/>
        <v>212</v>
      </c>
      <c r="G23" s="12">
        <f>F23/E23</f>
        <v>0.925764192139738</v>
      </c>
      <c r="H23" s="11">
        <f t="shared" ref="H23:L23" si="49">H9+H22</f>
        <v>13</v>
      </c>
      <c r="I23" s="11">
        <f t="shared" si="49"/>
        <v>12</v>
      </c>
      <c r="J23" s="12">
        <f>I23/H23</f>
        <v>0.923076923076923</v>
      </c>
      <c r="K23" s="11">
        <f t="shared" si="49"/>
        <v>430</v>
      </c>
      <c r="L23" s="11">
        <f t="shared" si="49"/>
        <v>398</v>
      </c>
      <c r="M23" s="12">
        <f t="shared" si="32"/>
        <v>0.925581395348837</v>
      </c>
      <c r="N23" s="11">
        <f t="shared" ref="N23:R23" si="50">N9+N22</f>
        <v>88</v>
      </c>
      <c r="O23" s="11">
        <f t="shared" si="50"/>
        <v>83</v>
      </c>
      <c r="P23" s="12">
        <f>O23/N23</f>
        <v>0.943181818181818</v>
      </c>
      <c r="Q23" s="11">
        <f t="shared" si="50"/>
        <v>36</v>
      </c>
      <c r="R23" s="11">
        <f t="shared" si="50"/>
        <v>34</v>
      </c>
      <c r="S23" s="12">
        <f t="shared" si="34"/>
        <v>0.944444444444444</v>
      </c>
      <c r="T23" s="11">
        <f t="shared" ref="T23:X23" si="51">T9+T22</f>
        <v>50</v>
      </c>
      <c r="U23" s="11">
        <f t="shared" si="51"/>
        <v>35</v>
      </c>
      <c r="V23" s="12">
        <f>U23/T23</f>
        <v>0.7</v>
      </c>
      <c r="W23" s="11">
        <f t="shared" si="51"/>
        <v>21</v>
      </c>
      <c r="X23" s="11">
        <f t="shared" si="51"/>
        <v>19</v>
      </c>
      <c r="Y23" s="12">
        <f>X23/W23</f>
        <v>0.904761904761905</v>
      </c>
      <c r="Z23" s="11">
        <f t="shared" ref="Z23:AD23" si="52">Z9+Z22</f>
        <v>68</v>
      </c>
      <c r="AA23" s="11">
        <f t="shared" si="52"/>
        <v>61</v>
      </c>
      <c r="AB23" s="12">
        <f>AA23/Z23</f>
        <v>0.897058823529412</v>
      </c>
      <c r="AC23" s="11">
        <f t="shared" si="52"/>
        <v>110</v>
      </c>
      <c r="AD23" s="11">
        <f t="shared" si="52"/>
        <v>90</v>
      </c>
      <c r="AE23" s="12">
        <f t="shared" si="36"/>
        <v>0.818181818181818</v>
      </c>
      <c r="AF23" s="11">
        <f t="shared" ref="AF23:AJ23" si="53">AF9+AF22</f>
        <v>115</v>
      </c>
      <c r="AG23" s="11">
        <f t="shared" si="53"/>
        <v>101</v>
      </c>
      <c r="AH23" s="12">
        <f t="shared" si="38"/>
        <v>0.878260869565217</v>
      </c>
      <c r="AI23" s="11">
        <f t="shared" si="53"/>
        <v>110</v>
      </c>
      <c r="AJ23" s="11">
        <f t="shared" si="53"/>
        <v>78</v>
      </c>
      <c r="AK23" s="12">
        <f>AJ23/AI23</f>
        <v>0.709090909090909</v>
      </c>
      <c r="AL23" s="11">
        <f t="shared" ref="AL23:AP23" si="54">AL9+AL22</f>
        <v>95</v>
      </c>
      <c r="AM23" s="11">
        <f t="shared" si="54"/>
        <v>87</v>
      </c>
      <c r="AN23" s="12">
        <f t="shared" si="40"/>
        <v>0.91578947368421</v>
      </c>
      <c r="AO23" s="11">
        <f t="shared" si="54"/>
        <v>12</v>
      </c>
      <c r="AP23" s="11">
        <f t="shared" si="54"/>
        <v>12</v>
      </c>
      <c r="AQ23" s="12">
        <f t="shared" si="41"/>
        <v>1</v>
      </c>
      <c r="AR23" s="11"/>
      <c r="AS23" s="11"/>
      <c r="AT23" s="12"/>
      <c r="AU23" s="11">
        <f t="shared" ref="AU23:AY23" si="55">AU9+AU22</f>
        <v>2</v>
      </c>
      <c r="AV23" s="11">
        <f t="shared" si="55"/>
        <v>2</v>
      </c>
      <c r="AW23" s="12">
        <f t="shared" si="43"/>
        <v>1</v>
      </c>
      <c r="AX23" s="11">
        <f t="shared" si="55"/>
        <v>2</v>
      </c>
      <c r="AY23" s="11">
        <f t="shared" si="55"/>
        <v>2</v>
      </c>
      <c r="AZ23" s="12">
        <f t="shared" si="44"/>
        <v>1</v>
      </c>
      <c r="BA23" s="11">
        <f>BA9+BA22</f>
        <v>204</v>
      </c>
      <c r="BB23" s="11">
        <f>BB9+BB22</f>
        <v>173</v>
      </c>
      <c r="BC23" s="12">
        <f>BB23/BA23</f>
        <v>0.848039215686274</v>
      </c>
      <c r="BD23" s="24">
        <f t="shared" si="45"/>
        <v>2062</v>
      </c>
      <c r="BE23" s="11">
        <f t="shared" si="46"/>
        <v>1832</v>
      </c>
      <c r="BF23" s="25">
        <f t="shared" si="47"/>
        <v>0.888457807953443</v>
      </c>
    </row>
    <row r="24" spans="1:58">
      <c r="A24" s="7" t="s">
        <v>41</v>
      </c>
      <c r="B24" s="8">
        <v>5</v>
      </c>
      <c r="C24" s="8">
        <v>4</v>
      </c>
      <c r="D24" s="9">
        <f t="shared" si="30"/>
        <v>0.8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v>6</v>
      </c>
      <c r="AD24" s="8">
        <v>3</v>
      </c>
      <c r="AE24" s="9">
        <f t="shared" si="36"/>
        <v>0.5</v>
      </c>
      <c r="AF24" s="8">
        <v>1</v>
      </c>
      <c r="AG24" s="8">
        <v>0</v>
      </c>
      <c r="AH24" s="9">
        <f t="shared" si="38"/>
        <v>0</v>
      </c>
      <c r="AI24" s="8"/>
      <c r="AJ24" s="8"/>
      <c r="AK24" s="9"/>
      <c r="AL24" s="8">
        <v>3</v>
      </c>
      <c r="AM24" s="8">
        <v>3</v>
      </c>
      <c r="AN24" s="9">
        <f t="shared" si="40"/>
        <v>1</v>
      </c>
      <c r="AO24" s="8"/>
      <c r="AP24" s="8"/>
      <c r="AQ24" s="9"/>
      <c r="AR24" s="8"/>
      <c r="AS24" s="8"/>
      <c r="AT24" s="9"/>
      <c r="AU24" s="8">
        <v>1</v>
      </c>
      <c r="AV24" s="8">
        <v>1</v>
      </c>
      <c r="AW24" s="9">
        <f t="shared" si="43"/>
        <v>1</v>
      </c>
      <c r="AX24" s="8">
        <v>2</v>
      </c>
      <c r="AY24" s="8">
        <v>2</v>
      </c>
      <c r="AZ24" s="9">
        <f t="shared" si="44"/>
        <v>1</v>
      </c>
      <c r="BA24" s="8"/>
      <c r="BB24" s="8"/>
      <c r="BC24" s="9"/>
      <c r="BD24" s="26">
        <f t="shared" si="45"/>
        <v>18</v>
      </c>
      <c r="BE24" s="8">
        <f t="shared" si="46"/>
        <v>13</v>
      </c>
      <c r="BF24" s="23">
        <f t="shared" si="47"/>
        <v>0.722222222222222</v>
      </c>
    </row>
    <row r="25" spans="1:58">
      <c r="A25" s="7" t="s">
        <v>42</v>
      </c>
      <c r="B25" s="8"/>
      <c r="C25" s="8"/>
      <c r="D25" s="9"/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/>
      <c r="AG25" s="8"/>
      <c r="AH25" s="9"/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8"/>
      <c r="AV25" s="8"/>
      <c r="AW25" s="9"/>
      <c r="AX25" s="8"/>
      <c r="AY25" s="8"/>
      <c r="AZ25" s="9"/>
      <c r="BA25" s="8"/>
      <c r="BB25" s="8"/>
      <c r="BC25" s="9"/>
      <c r="BD25" s="26"/>
      <c r="BE25" s="8"/>
      <c r="BF25" s="23"/>
    </row>
    <row r="26" spans="1:58">
      <c r="A26" s="7" t="s">
        <v>43</v>
      </c>
      <c r="B26" s="8">
        <v>5</v>
      </c>
      <c r="C26" s="8">
        <v>5</v>
      </c>
      <c r="D26" s="9">
        <f t="shared" si="30"/>
        <v>1</v>
      </c>
      <c r="E26" s="8"/>
      <c r="F26" s="8"/>
      <c r="G26" s="9"/>
      <c r="H26" s="8"/>
      <c r="I26" s="8"/>
      <c r="J26" s="9"/>
      <c r="K26" s="8">
        <v>5</v>
      </c>
      <c r="L26" s="8">
        <v>5</v>
      </c>
      <c r="M26" s="9">
        <f t="shared" si="32"/>
        <v>1</v>
      </c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v>3</v>
      </c>
      <c r="AG26" s="8">
        <v>3</v>
      </c>
      <c r="AH26" s="9">
        <f t="shared" si="38"/>
        <v>1</v>
      </c>
      <c r="AI26" s="8"/>
      <c r="AJ26" s="8"/>
      <c r="AK26" s="9"/>
      <c r="AL26" s="8"/>
      <c r="AM26" s="8"/>
      <c r="AN26" s="9"/>
      <c r="AO26" s="8">
        <v>1</v>
      </c>
      <c r="AP26" s="8">
        <v>1</v>
      </c>
      <c r="AQ26" s="9">
        <f t="shared" ref="AQ26:AQ32" si="56">AP26/AO26</f>
        <v>1</v>
      </c>
      <c r="AR26" s="8"/>
      <c r="AS26" s="8"/>
      <c r="AT26" s="9"/>
      <c r="AU26" s="8"/>
      <c r="AV26" s="8"/>
      <c r="AW26" s="9"/>
      <c r="AX26" s="8">
        <v>1</v>
      </c>
      <c r="AY26" s="8">
        <v>1</v>
      </c>
      <c r="AZ26" s="9">
        <f>AY26/AX26</f>
        <v>1</v>
      </c>
      <c r="BA26" s="8"/>
      <c r="BB26" s="8"/>
      <c r="BC26" s="9"/>
      <c r="BD26" s="26">
        <f t="shared" si="45"/>
        <v>15</v>
      </c>
      <c r="BE26" s="8">
        <f t="shared" si="46"/>
        <v>15</v>
      </c>
      <c r="BF26" s="23">
        <f t="shared" si="47"/>
        <v>1</v>
      </c>
    </row>
    <row r="27" spans="1:58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26"/>
      <c r="BE27" s="8"/>
      <c r="BF27" s="23"/>
    </row>
    <row r="28" spans="1:58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>
        <v>1</v>
      </c>
      <c r="AG28" s="8">
        <v>1</v>
      </c>
      <c r="AH28" s="9">
        <f t="shared" ref="AH28:AH31" si="57">AG28/AF28</f>
        <v>1</v>
      </c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26">
        <f t="shared" si="45"/>
        <v>1</v>
      </c>
      <c r="BE28" s="8">
        <f t="shared" si="46"/>
        <v>1</v>
      </c>
      <c r="BF28" s="23">
        <f t="shared" si="47"/>
        <v>1</v>
      </c>
    </row>
    <row r="29" spans="1:58">
      <c r="A29" s="10" t="s">
        <v>46</v>
      </c>
      <c r="B29" s="11">
        <f>SUM(B24:B28)</f>
        <v>10</v>
      </c>
      <c r="C29" s="11">
        <f>SUM(C24:C28)</f>
        <v>9</v>
      </c>
      <c r="D29" s="12">
        <f t="shared" ref="D29:D33" si="58">C29/B29</f>
        <v>0.9</v>
      </c>
      <c r="E29" s="11"/>
      <c r="F29" s="11"/>
      <c r="G29" s="12"/>
      <c r="H29" s="11"/>
      <c r="I29" s="11"/>
      <c r="J29" s="12"/>
      <c r="K29" s="11">
        <f>SUM(K24:K28)</f>
        <v>5</v>
      </c>
      <c r="L29" s="11">
        <f>SUM(L24:L28)</f>
        <v>5</v>
      </c>
      <c r="M29" s="12">
        <f t="shared" ref="M29:M34" si="59">L29/K29</f>
        <v>1</v>
      </c>
      <c r="N29" s="11"/>
      <c r="O29" s="11"/>
      <c r="P29" s="12"/>
      <c r="Q29" s="11"/>
      <c r="R29" s="11"/>
      <c r="S29" s="12"/>
      <c r="T29" s="11"/>
      <c r="U29" s="11"/>
      <c r="V29" s="12"/>
      <c r="W29" s="11"/>
      <c r="X29" s="11"/>
      <c r="Y29" s="12"/>
      <c r="Z29" s="11"/>
      <c r="AA29" s="11"/>
      <c r="AB29" s="12"/>
      <c r="AC29" s="11">
        <f t="shared" ref="AC29:AG29" si="60">SUM(AC24:AC28)</f>
        <v>6</v>
      </c>
      <c r="AD29" s="11">
        <f t="shared" si="60"/>
        <v>3</v>
      </c>
      <c r="AE29" s="12">
        <f>AD29/AC29</f>
        <v>0.5</v>
      </c>
      <c r="AF29" s="11">
        <f t="shared" si="60"/>
        <v>5</v>
      </c>
      <c r="AG29" s="11">
        <f t="shared" si="60"/>
        <v>4</v>
      </c>
      <c r="AH29" s="12">
        <f t="shared" si="57"/>
        <v>0.8</v>
      </c>
      <c r="AI29" s="11"/>
      <c r="AJ29" s="11"/>
      <c r="AK29" s="12"/>
      <c r="AL29" s="11">
        <f t="shared" ref="AL29:AP29" si="61">SUM(AL24:AL28)</f>
        <v>3</v>
      </c>
      <c r="AM29" s="11">
        <f t="shared" si="61"/>
        <v>3</v>
      </c>
      <c r="AN29" s="12">
        <f>AM29/AL29</f>
        <v>1</v>
      </c>
      <c r="AO29" s="11">
        <f t="shared" si="61"/>
        <v>1</v>
      </c>
      <c r="AP29" s="11">
        <f t="shared" si="61"/>
        <v>1</v>
      </c>
      <c r="AQ29" s="12">
        <f t="shared" si="56"/>
        <v>1</v>
      </c>
      <c r="AR29" s="11"/>
      <c r="AS29" s="11"/>
      <c r="AT29" s="12"/>
      <c r="AU29" s="11">
        <f t="shared" ref="AU29:AY29" si="62">SUM(AU24:AU28)</f>
        <v>1</v>
      </c>
      <c r="AV29" s="11">
        <f t="shared" si="62"/>
        <v>1</v>
      </c>
      <c r="AW29" s="12">
        <f>AV29/AU29</f>
        <v>1</v>
      </c>
      <c r="AX29" s="11">
        <f t="shared" si="62"/>
        <v>3</v>
      </c>
      <c r="AY29" s="11">
        <f t="shared" si="62"/>
        <v>3</v>
      </c>
      <c r="AZ29" s="12">
        <f>AY29/AX29</f>
        <v>1</v>
      </c>
      <c r="BA29" s="11"/>
      <c r="BB29" s="11"/>
      <c r="BC29" s="12"/>
      <c r="BD29" s="24">
        <f t="shared" si="45"/>
        <v>34</v>
      </c>
      <c r="BE29" s="11">
        <f t="shared" si="46"/>
        <v>29</v>
      </c>
      <c r="BF29" s="25">
        <f t="shared" si="47"/>
        <v>0.852941176470588</v>
      </c>
    </row>
    <row r="30" spans="1:58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>
        <v>2</v>
      </c>
      <c r="AD30" s="8">
        <v>2</v>
      </c>
      <c r="AE30" s="9">
        <f>AD30/AC30</f>
        <v>1</v>
      </c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8"/>
      <c r="AV30" s="8"/>
      <c r="AW30" s="9"/>
      <c r="AX30" s="8"/>
      <c r="AY30" s="8"/>
      <c r="AZ30" s="9"/>
      <c r="BA30" s="8"/>
      <c r="BB30" s="8"/>
      <c r="BC30" s="9"/>
      <c r="BD30" s="26">
        <f t="shared" si="45"/>
        <v>2</v>
      </c>
      <c r="BE30" s="8">
        <f t="shared" si="46"/>
        <v>2</v>
      </c>
      <c r="BF30" s="23">
        <f t="shared" si="47"/>
        <v>1</v>
      </c>
    </row>
    <row r="31" ht="14.25" spans="1:58">
      <c r="A31" s="7" t="s">
        <v>48</v>
      </c>
      <c r="B31" s="8"/>
      <c r="C31" s="8"/>
      <c r="D31" s="9"/>
      <c r="E31" s="8"/>
      <c r="F31" s="8"/>
      <c r="G31" s="9"/>
      <c r="H31" s="8"/>
      <c r="I31" s="8"/>
      <c r="J31" s="9"/>
      <c r="K31" s="31">
        <v>3</v>
      </c>
      <c r="L31" s="8">
        <v>3</v>
      </c>
      <c r="M31" s="9">
        <f t="shared" si="59"/>
        <v>1</v>
      </c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>
        <v>2</v>
      </c>
      <c r="AD31" s="8">
        <v>2</v>
      </c>
      <c r="AE31" s="9">
        <f t="shared" ref="AE31:AE37" si="63">AD31/AC31</f>
        <v>1</v>
      </c>
      <c r="AF31" s="8">
        <v>1</v>
      </c>
      <c r="AG31" s="8">
        <v>1</v>
      </c>
      <c r="AH31" s="9">
        <f t="shared" si="57"/>
        <v>1</v>
      </c>
      <c r="AI31" s="8"/>
      <c r="AJ31" s="8"/>
      <c r="AK31" s="9"/>
      <c r="AL31" s="8"/>
      <c r="AM31" s="8"/>
      <c r="AN31" s="9"/>
      <c r="AO31" s="8">
        <v>1</v>
      </c>
      <c r="AP31" s="8">
        <v>1</v>
      </c>
      <c r="AQ31" s="9">
        <f t="shared" si="56"/>
        <v>1</v>
      </c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26">
        <f t="shared" ref="BD31:BD33" si="64">B31+E31+H31+K31+N31+Q31+T31+W31+Z31+AC31+AF31+AI31+AL31+AO31+AR31+AU31+AX31+BA31</f>
        <v>7</v>
      </c>
      <c r="BE31" s="8">
        <f t="shared" ref="BE31:BE33" si="65">C31+F31+I31+L31+O31+R31+U31+X31+AA31+AD31+AG31+AJ31+AM31+AP31+AS31+AV31+AY31+BB31</f>
        <v>7</v>
      </c>
      <c r="BF31" s="23">
        <f t="shared" ref="BF31:BF33" si="66">BE31/BD31</f>
        <v>1</v>
      </c>
    </row>
    <row r="32" spans="1:58">
      <c r="A32" s="7" t="s">
        <v>49</v>
      </c>
      <c r="B32" s="8">
        <v>66</v>
      </c>
      <c r="C32" s="8">
        <v>65</v>
      </c>
      <c r="D32" s="9">
        <f t="shared" si="58"/>
        <v>0.984848484848485</v>
      </c>
      <c r="E32" s="8"/>
      <c r="F32" s="8"/>
      <c r="G32" s="9"/>
      <c r="H32" s="8"/>
      <c r="I32" s="8"/>
      <c r="J32" s="9"/>
      <c r="K32" s="8">
        <v>33</v>
      </c>
      <c r="L32" s="8">
        <v>32</v>
      </c>
      <c r="M32" s="9">
        <f t="shared" si="59"/>
        <v>0.96969696969697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>
        <v>1</v>
      </c>
      <c r="AD32" s="8">
        <v>1</v>
      </c>
      <c r="AE32" s="9">
        <f t="shared" si="63"/>
        <v>1</v>
      </c>
      <c r="AF32" s="8">
        <v>2</v>
      </c>
      <c r="AG32" s="8">
        <v>1</v>
      </c>
      <c r="AH32" s="9">
        <f t="shared" ref="AH32:AH39" si="67">AG32/AF32</f>
        <v>0.5</v>
      </c>
      <c r="AI32" s="8"/>
      <c r="AJ32" s="8"/>
      <c r="AK32" s="9"/>
      <c r="AL32" s="8"/>
      <c r="AM32" s="8"/>
      <c r="AN32" s="9"/>
      <c r="AO32" s="8">
        <v>2</v>
      </c>
      <c r="AP32" s="8">
        <v>2</v>
      </c>
      <c r="AQ32" s="9">
        <f t="shared" si="56"/>
        <v>1</v>
      </c>
      <c r="AR32" s="8">
        <v>1</v>
      </c>
      <c r="AS32" s="8">
        <v>0</v>
      </c>
      <c r="AT32" s="9">
        <f t="shared" ref="AT32:AT36" si="68">AS32/AR32</f>
        <v>0</v>
      </c>
      <c r="AU32" s="8"/>
      <c r="AV32" s="8"/>
      <c r="AW32" s="9"/>
      <c r="AX32" s="8"/>
      <c r="AY32" s="8"/>
      <c r="AZ32" s="9"/>
      <c r="BA32" s="8"/>
      <c r="BB32" s="8"/>
      <c r="BC32" s="9"/>
      <c r="BD32" s="26">
        <f t="shared" si="64"/>
        <v>105</v>
      </c>
      <c r="BE32" s="8">
        <f t="shared" si="65"/>
        <v>101</v>
      </c>
      <c r="BF32" s="23">
        <f t="shared" si="66"/>
        <v>0.961904761904762</v>
      </c>
    </row>
    <row r="33" spans="1:58">
      <c r="A33" s="7" t="s">
        <v>50</v>
      </c>
      <c r="B33" s="8">
        <v>1</v>
      </c>
      <c r="C33" s="8">
        <v>1</v>
      </c>
      <c r="D33" s="9">
        <f t="shared" si="58"/>
        <v>1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26">
        <f t="shared" si="64"/>
        <v>1</v>
      </c>
      <c r="BE33" s="8">
        <f t="shared" si="65"/>
        <v>1</v>
      </c>
      <c r="BF33" s="23">
        <f t="shared" si="66"/>
        <v>1</v>
      </c>
    </row>
    <row r="34" spans="1:58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>
        <v>1</v>
      </c>
      <c r="L34" s="8">
        <v>0</v>
      </c>
      <c r="M34" s="9">
        <f t="shared" si="59"/>
        <v>0</v>
      </c>
      <c r="N34" s="8"/>
      <c r="O34" s="8"/>
      <c r="P34" s="9"/>
      <c r="Q34" s="8">
        <v>2</v>
      </c>
      <c r="R34" s="8">
        <v>2</v>
      </c>
      <c r="S34" s="9">
        <f>R34/Q34</f>
        <v>1</v>
      </c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26"/>
      <c r="BE34" s="8"/>
      <c r="BF34" s="23"/>
    </row>
    <row r="35" spans="1:58">
      <c r="A35" s="10" t="s">
        <v>52</v>
      </c>
      <c r="B35" s="11">
        <f>SUM(B30:B34)</f>
        <v>67</v>
      </c>
      <c r="C35" s="11">
        <f>SUM(C30:C34)</f>
        <v>66</v>
      </c>
      <c r="D35" s="12">
        <f t="shared" ref="D35:D40" si="69">C35/B35</f>
        <v>0.985074626865672</v>
      </c>
      <c r="E35" s="11"/>
      <c r="F35" s="11"/>
      <c r="G35" s="12"/>
      <c r="H35" s="11"/>
      <c r="I35" s="11"/>
      <c r="J35" s="12"/>
      <c r="K35" s="11">
        <f>SUM(K30:K34)</f>
        <v>37</v>
      </c>
      <c r="L35" s="11">
        <f>SUM(L30:L34)</f>
        <v>35</v>
      </c>
      <c r="M35" s="12">
        <f t="shared" ref="M35:M40" si="70">L35/K35</f>
        <v>0.945945945945946</v>
      </c>
      <c r="N35" s="11"/>
      <c r="O35" s="11"/>
      <c r="P35" s="12"/>
      <c r="Q35" s="11">
        <f>SUM(Q30:Q34)</f>
        <v>2</v>
      </c>
      <c r="R35" s="11">
        <f>SUM(R30:R34)</f>
        <v>2</v>
      </c>
      <c r="S35" s="12">
        <f t="shared" ref="S35:S36" si="71">R35/Q35</f>
        <v>1</v>
      </c>
      <c r="T35" s="11"/>
      <c r="U35" s="11"/>
      <c r="V35" s="12"/>
      <c r="W35" s="11"/>
      <c r="X35" s="11"/>
      <c r="Y35" s="12"/>
      <c r="Z35" s="11"/>
      <c r="AA35" s="11"/>
      <c r="AB35" s="12"/>
      <c r="AC35" s="11">
        <f t="shared" ref="AC35:AG35" si="72">SUM(AC30:AC34)</f>
        <v>5</v>
      </c>
      <c r="AD35" s="11">
        <f t="shared" si="72"/>
        <v>5</v>
      </c>
      <c r="AE35" s="12">
        <f t="shared" si="63"/>
        <v>1</v>
      </c>
      <c r="AF35" s="11">
        <f t="shared" si="72"/>
        <v>3</v>
      </c>
      <c r="AG35" s="11">
        <f t="shared" si="72"/>
        <v>2</v>
      </c>
      <c r="AH35" s="12">
        <f t="shared" si="67"/>
        <v>0.666666666666667</v>
      </c>
      <c r="AI35" s="11"/>
      <c r="AJ35" s="11"/>
      <c r="AK35" s="12"/>
      <c r="AL35" s="11"/>
      <c r="AM35" s="11"/>
      <c r="AN35" s="12"/>
      <c r="AO35" s="11">
        <f t="shared" ref="AO35:AS35" si="73">SUM(AO30:AO34)</f>
        <v>3</v>
      </c>
      <c r="AP35" s="11">
        <f t="shared" si="73"/>
        <v>3</v>
      </c>
      <c r="AQ35" s="12">
        <f t="shared" ref="AQ35:AQ37" si="74">AP35/AO35</f>
        <v>1</v>
      </c>
      <c r="AR35" s="11">
        <f t="shared" si="73"/>
        <v>1</v>
      </c>
      <c r="AS35" s="11">
        <f t="shared" si="73"/>
        <v>0</v>
      </c>
      <c r="AT35" s="12">
        <f t="shared" si="68"/>
        <v>0</v>
      </c>
      <c r="AU35" s="11"/>
      <c r="AV35" s="11"/>
      <c r="AW35" s="12"/>
      <c r="AX35" s="11"/>
      <c r="AY35" s="11"/>
      <c r="AZ35" s="12"/>
      <c r="BA35" s="11"/>
      <c r="BB35" s="11"/>
      <c r="BC35" s="12"/>
      <c r="BD35" s="24">
        <f t="shared" ref="BD35:BD43" si="75">B35+E35+H35+K35+N35+Q35+T35+W35+Z35+AC35+AF35+AI35+AL35+AO35+AR35+AU35+AX35+BA35</f>
        <v>118</v>
      </c>
      <c r="BE35" s="11">
        <f t="shared" ref="BE35:BE43" si="76">C35+F35+I35+L35+O35+R35+U35+X35+AA35+AD35+AG35+AJ35+AM35+AP35+AS35+AV35+AY35+BB35</f>
        <v>113</v>
      </c>
      <c r="BF35" s="25">
        <f t="shared" ref="BF35:BF43" si="77">BE35/BD35</f>
        <v>0.957627118644068</v>
      </c>
    </row>
    <row r="36" spans="1:58">
      <c r="A36" s="10" t="s">
        <v>53</v>
      </c>
      <c r="B36" s="11">
        <f>B29+B35</f>
        <v>77</v>
      </c>
      <c r="C36" s="11">
        <f>C29+C35</f>
        <v>75</v>
      </c>
      <c r="D36" s="12">
        <f t="shared" si="69"/>
        <v>0.974025974025974</v>
      </c>
      <c r="E36" s="11"/>
      <c r="F36" s="11"/>
      <c r="G36" s="12"/>
      <c r="H36" s="11"/>
      <c r="I36" s="11"/>
      <c r="J36" s="12"/>
      <c r="K36" s="11">
        <f>K29+K35</f>
        <v>42</v>
      </c>
      <c r="L36" s="11">
        <f>L29+L35</f>
        <v>40</v>
      </c>
      <c r="M36" s="12">
        <f t="shared" si="70"/>
        <v>0.952380952380952</v>
      </c>
      <c r="N36" s="11"/>
      <c r="O36" s="11"/>
      <c r="P36" s="12"/>
      <c r="Q36" s="11">
        <f>Q29+Q35</f>
        <v>2</v>
      </c>
      <c r="R36" s="11">
        <f>R29+R35</f>
        <v>2</v>
      </c>
      <c r="S36" s="12">
        <f t="shared" si="71"/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 t="shared" ref="AC36:AG36" si="78">AC29+AC35</f>
        <v>11</v>
      </c>
      <c r="AD36" s="11">
        <f t="shared" si="78"/>
        <v>8</v>
      </c>
      <c r="AE36" s="12">
        <f t="shared" si="63"/>
        <v>0.727272727272727</v>
      </c>
      <c r="AF36" s="11">
        <f t="shared" si="78"/>
        <v>8</v>
      </c>
      <c r="AG36" s="11">
        <f t="shared" si="78"/>
        <v>6</v>
      </c>
      <c r="AH36" s="12">
        <f t="shared" si="67"/>
        <v>0.75</v>
      </c>
      <c r="AI36" s="11"/>
      <c r="AJ36" s="11"/>
      <c r="AK36" s="12"/>
      <c r="AL36" s="11">
        <f t="shared" ref="AL36:AM36" si="79">AL29+AL35</f>
        <v>3</v>
      </c>
      <c r="AM36" s="11">
        <f t="shared" si="79"/>
        <v>3</v>
      </c>
      <c r="AN36" s="12">
        <f t="shared" ref="AN36:AN39" si="80">AM36/AL36</f>
        <v>1</v>
      </c>
      <c r="AO36" s="11">
        <f t="shared" ref="AO36:AS36" si="81">AO29+AO35</f>
        <v>4</v>
      </c>
      <c r="AP36" s="11">
        <f t="shared" si="81"/>
        <v>4</v>
      </c>
      <c r="AQ36" s="12">
        <f t="shared" si="74"/>
        <v>1</v>
      </c>
      <c r="AR36" s="11">
        <f t="shared" si="81"/>
        <v>1</v>
      </c>
      <c r="AS36" s="11">
        <f t="shared" si="81"/>
        <v>0</v>
      </c>
      <c r="AT36" s="12">
        <f t="shared" si="68"/>
        <v>0</v>
      </c>
      <c r="AU36" s="11">
        <f t="shared" ref="AU36:AY36" si="82">AU29+AU35</f>
        <v>1</v>
      </c>
      <c r="AV36" s="11">
        <f t="shared" si="82"/>
        <v>1</v>
      </c>
      <c r="AW36" s="12">
        <f>AV36/AU36</f>
        <v>1</v>
      </c>
      <c r="AX36" s="11">
        <f t="shared" si="82"/>
        <v>3</v>
      </c>
      <c r="AY36" s="11">
        <f t="shared" si="82"/>
        <v>3</v>
      </c>
      <c r="AZ36" s="12">
        <f t="shared" ref="AZ36:AZ39" si="83">AY36/AX36</f>
        <v>1</v>
      </c>
      <c r="BA36" s="11"/>
      <c r="BB36" s="11"/>
      <c r="BC36" s="12"/>
      <c r="BD36" s="24">
        <f t="shared" si="75"/>
        <v>152</v>
      </c>
      <c r="BE36" s="11">
        <f t="shared" si="76"/>
        <v>142</v>
      </c>
      <c r="BF36" s="25">
        <f t="shared" si="77"/>
        <v>0.934210526315789</v>
      </c>
    </row>
    <row r="37" spans="1:58">
      <c r="A37" s="7" t="s">
        <v>54</v>
      </c>
      <c r="B37" s="8">
        <v>4</v>
      </c>
      <c r="C37" s="8">
        <v>3</v>
      </c>
      <c r="D37" s="9">
        <f t="shared" si="69"/>
        <v>0.75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>
        <v>4</v>
      </c>
      <c r="AD37" s="8">
        <v>2</v>
      </c>
      <c r="AE37" s="9">
        <f t="shared" si="63"/>
        <v>0.5</v>
      </c>
      <c r="AF37" s="8">
        <v>2</v>
      </c>
      <c r="AG37" s="8">
        <v>1</v>
      </c>
      <c r="AH37" s="9">
        <f t="shared" si="67"/>
        <v>0.5</v>
      </c>
      <c r="AI37" s="8"/>
      <c r="AJ37" s="8"/>
      <c r="AK37" s="9"/>
      <c r="AL37" s="8">
        <v>3</v>
      </c>
      <c r="AM37" s="8">
        <v>3</v>
      </c>
      <c r="AN37" s="9">
        <f t="shared" si="80"/>
        <v>1</v>
      </c>
      <c r="AO37" s="8">
        <v>1</v>
      </c>
      <c r="AP37" s="8">
        <v>1</v>
      </c>
      <c r="AQ37" s="9">
        <f t="shared" si="74"/>
        <v>1</v>
      </c>
      <c r="AR37" s="8"/>
      <c r="AS37" s="8"/>
      <c r="AT37" s="9"/>
      <c r="AU37" s="8">
        <v>1</v>
      </c>
      <c r="AV37" s="8">
        <v>1</v>
      </c>
      <c r="AW37" s="9">
        <f>AV37/AU37</f>
        <v>1</v>
      </c>
      <c r="AX37" s="8">
        <v>3</v>
      </c>
      <c r="AY37" s="8">
        <v>3</v>
      </c>
      <c r="AZ37" s="9">
        <f t="shared" si="83"/>
        <v>1</v>
      </c>
      <c r="BA37" s="8"/>
      <c r="BB37" s="8"/>
      <c r="BC37" s="9"/>
      <c r="BD37" s="26">
        <f t="shared" si="75"/>
        <v>18</v>
      </c>
      <c r="BE37" s="8">
        <f t="shared" si="76"/>
        <v>14</v>
      </c>
      <c r="BF37" s="23">
        <f t="shared" si="77"/>
        <v>0.777777777777778</v>
      </c>
    </row>
    <row r="38" spans="1:58">
      <c r="A38" s="7" t="s">
        <v>55</v>
      </c>
      <c r="B38" s="8">
        <v>6</v>
      </c>
      <c r="C38" s="8">
        <v>6</v>
      </c>
      <c r="D38" s="9">
        <f t="shared" si="69"/>
        <v>1</v>
      </c>
      <c r="E38" s="8"/>
      <c r="F38" s="8"/>
      <c r="G38" s="9"/>
      <c r="H38" s="8"/>
      <c r="I38" s="8"/>
      <c r="J38" s="9"/>
      <c r="K38" s="8">
        <v>6</v>
      </c>
      <c r="L38" s="8">
        <v>6</v>
      </c>
      <c r="M38" s="9">
        <f t="shared" si="70"/>
        <v>1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2</v>
      </c>
      <c r="AG38" s="8">
        <v>2</v>
      </c>
      <c r="AH38" s="9">
        <f t="shared" si="67"/>
        <v>1</v>
      </c>
      <c r="AI38" s="8"/>
      <c r="AJ38" s="8"/>
      <c r="AK38" s="9"/>
      <c r="AL38" s="8"/>
      <c r="AM38" s="8"/>
      <c r="AN38" s="9"/>
      <c r="AO38" s="8"/>
      <c r="AP38" s="8"/>
      <c r="AQ38" s="9"/>
      <c r="AR38" s="8"/>
      <c r="AS38" s="8"/>
      <c r="AT38" s="9"/>
      <c r="AU38" s="8"/>
      <c r="AV38" s="8"/>
      <c r="AW38" s="9"/>
      <c r="AX38" s="8"/>
      <c r="AY38" s="8"/>
      <c r="AZ38" s="9"/>
      <c r="BA38" s="8"/>
      <c r="BB38" s="8"/>
      <c r="BC38" s="9"/>
      <c r="BD38" s="26">
        <f t="shared" si="75"/>
        <v>14</v>
      </c>
      <c r="BE38" s="8">
        <f t="shared" si="76"/>
        <v>14</v>
      </c>
      <c r="BF38" s="23">
        <f t="shared" si="77"/>
        <v>1</v>
      </c>
    </row>
    <row r="39" spans="1:58">
      <c r="A39" s="7" t="s">
        <v>56</v>
      </c>
      <c r="B39" s="8">
        <v>13</v>
      </c>
      <c r="C39" s="8">
        <v>12</v>
      </c>
      <c r="D39" s="9">
        <f t="shared" si="69"/>
        <v>0.923076923076923</v>
      </c>
      <c r="E39" s="8"/>
      <c r="F39" s="8"/>
      <c r="G39" s="9"/>
      <c r="H39" s="8"/>
      <c r="I39" s="8"/>
      <c r="J39" s="9"/>
      <c r="K39" s="8">
        <v>12</v>
      </c>
      <c r="L39" s="8">
        <v>7</v>
      </c>
      <c r="M39" s="9">
        <f t="shared" si="70"/>
        <v>0.583333333333333</v>
      </c>
      <c r="N39" s="8"/>
      <c r="O39" s="8"/>
      <c r="P39" s="9"/>
      <c r="Q39" s="8">
        <v>3</v>
      </c>
      <c r="R39" s="8">
        <v>3</v>
      </c>
      <c r="S39" s="9">
        <f>R39/Q39</f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4</v>
      </c>
      <c r="AG39" s="8">
        <v>4</v>
      </c>
      <c r="AH39" s="9">
        <f t="shared" si="67"/>
        <v>1</v>
      </c>
      <c r="AI39" s="8"/>
      <c r="AJ39" s="8"/>
      <c r="AK39" s="9"/>
      <c r="AL39" s="8">
        <v>3</v>
      </c>
      <c r="AM39" s="8">
        <v>3</v>
      </c>
      <c r="AN39" s="9">
        <f t="shared" si="80"/>
        <v>1</v>
      </c>
      <c r="AO39" s="8">
        <v>4</v>
      </c>
      <c r="AP39" s="8">
        <v>4</v>
      </c>
      <c r="AQ39" s="9">
        <f t="shared" ref="AQ39" si="84">AP39/AO39</f>
        <v>1</v>
      </c>
      <c r="AR39" s="8"/>
      <c r="AS39" s="8"/>
      <c r="AT39" s="9"/>
      <c r="AU39" s="8"/>
      <c r="AV39" s="8"/>
      <c r="AW39" s="9"/>
      <c r="AX39" s="8">
        <v>1</v>
      </c>
      <c r="AY39" s="8">
        <v>1</v>
      </c>
      <c r="AZ39" s="9">
        <f t="shared" si="83"/>
        <v>1</v>
      </c>
      <c r="BA39" s="8"/>
      <c r="BB39" s="8"/>
      <c r="BC39" s="9"/>
      <c r="BD39" s="26">
        <f t="shared" si="75"/>
        <v>40</v>
      </c>
      <c r="BE39" s="8">
        <f t="shared" si="76"/>
        <v>34</v>
      </c>
      <c r="BF39" s="23">
        <f t="shared" si="77"/>
        <v>0.85</v>
      </c>
    </row>
    <row r="40" spans="1:58">
      <c r="A40" s="7" t="s">
        <v>57</v>
      </c>
      <c r="B40" s="8">
        <v>1</v>
      </c>
      <c r="C40" s="8">
        <v>1</v>
      </c>
      <c r="D40" s="9">
        <f t="shared" si="69"/>
        <v>1</v>
      </c>
      <c r="E40" s="8"/>
      <c r="F40" s="8"/>
      <c r="G40" s="9"/>
      <c r="H40" s="8"/>
      <c r="I40" s="8"/>
      <c r="J40" s="9"/>
      <c r="K40" s="8">
        <v>1</v>
      </c>
      <c r="L40" s="8">
        <v>1</v>
      </c>
      <c r="M40" s="9">
        <f t="shared" si="70"/>
        <v>1</v>
      </c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/>
      <c r="AG40" s="8"/>
      <c r="AH40" s="9"/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26">
        <f t="shared" si="75"/>
        <v>2</v>
      </c>
      <c r="BE40" s="8">
        <f t="shared" si="76"/>
        <v>2</v>
      </c>
      <c r="BF40" s="23">
        <f t="shared" si="77"/>
        <v>1</v>
      </c>
    </row>
    <row r="41" spans="1:58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>
        <v>1</v>
      </c>
      <c r="AG41" s="8">
        <v>1</v>
      </c>
      <c r="AH41" s="9">
        <f>AG41/AF41</f>
        <v>1</v>
      </c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26">
        <f t="shared" si="75"/>
        <v>1</v>
      </c>
      <c r="BE41" s="8">
        <f t="shared" si="76"/>
        <v>1</v>
      </c>
      <c r="BF41" s="23">
        <f t="shared" si="77"/>
        <v>1</v>
      </c>
    </row>
    <row r="42" spans="1:58">
      <c r="A42" s="10" t="s">
        <v>59</v>
      </c>
      <c r="B42" s="11">
        <f>SUM(B37:B41)</f>
        <v>24</v>
      </c>
      <c r="C42" s="11">
        <f>SUM(C37:C41)</f>
        <v>22</v>
      </c>
      <c r="D42" s="12">
        <f t="shared" ref="D42:D45" si="85">C42/B42</f>
        <v>0.916666666666667</v>
      </c>
      <c r="E42" s="11"/>
      <c r="F42" s="11"/>
      <c r="G42" s="12"/>
      <c r="H42" s="11"/>
      <c r="I42" s="11"/>
      <c r="J42" s="12"/>
      <c r="K42" s="11">
        <f>SUM(K37:K41)</f>
        <v>19</v>
      </c>
      <c r="L42" s="11">
        <f>SUM(L37:L41)</f>
        <v>14</v>
      </c>
      <c r="M42" s="12">
        <f t="shared" ref="M42:M45" si="86">L42/K42</f>
        <v>0.736842105263158</v>
      </c>
      <c r="N42" s="11"/>
      <c r="O42" s="11"/>
      <c r="P42" s="12"/>
      <c r="Q42" s="11">
        <f>SUM(Q37:Q41)</f>
        <v>3</v>
      </c>
      <c r="R42" s="11">
        <f>SUM(R37:R41)</f>
        <v>3</v>
      </c>
      <c r="S42" s="12">
        <f>R42/Q42</f>
        <v>1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 t="shared" ref="AC42:AG42" si="87">SUM(AC37:AC41)</f>
        <v>4</v>
      </c>
      <c r="AD42" s="11">
        <f t="shared" si="87"/>
        <v>2</v>
      </c>
      <c r="AE42" s="12">
        <f t="shared" ref="AE42:AE45" si="88">AD42/AC42</f>
        <v>0.5</v>
      </c>
      <c r="AF42" s="11">
        <f t="shared" si="87"/>
        <v>9</v>
      </c>
      <c r="AG42" s="11">
        <f t="shared" si="87"/>
        <v>8</v>
      </c>
      <c r="AH42" s="12">
        <f t="shared" ref="AH42:AH45" si="89">AG42/AF42</f>
        <v>0.888888888888889</v>
      </c>
      <c r="AI42" s="11"/>
      <c r="AJ42" s="11"/>
      <c r="AK42" s="12"/>
      <c r="AL42" s="11">
        <f>SUM(AL37:AL41)</f>
        <v>6</v>
      </c>
      <c r="AM42" s="11">
        <f>SUM(AM37:AM41)</f>
        <v>6</v>
      </c>
      <c r="AN42" s="12">
        <f>AM42/AL42</f>
        <v>1</v>
      </c>
      <c r="AO42" s="11">
        <f>SUM(AO37:AO41)</f>
        <v>5</v>
      </c>
      <c r="AP42" s="11">
        <f>SUM(AP37:AP41)</f>
        <v>5</v>
      </c>
      <c r="AQ42" s="12">
        <f>AP42/AO42</f>
        <v>1</v>
      </c>
      <c r="AR42" s="11"/>
      <c r="AS42" s="11"/>
      <c r="AT42" s="12"/>
      <c r="AU42" s="11">
        <f t="shared" ref="AU42:AY42" si="90">SUM(AU37:AU41)</f>
        <v>1</v>
      </c>
      <c r="AV42" s="11">
        <f t="shared" si="90"/>
        <v>1</v>
      </c>
      <c r="AW42" s="12">
        <f>AV42/AU42</f>
        <v>1</v>
      </c>
      <c r="AX42" s="11">
        <f t="shared" si="90"/>
        <v>4</v>
      </c>
      <c r="AY42" s="11">
        <f t="shared" si="90"/>
        <v>4</v>
      </c>
      <c r="AZ42" s="12">
        <f>AY42/AX42</f>
        <v>1</v>
      </c>
      <c r="BA42" s="11"/>
      <c r="BB42" s="11"/>
      <c r="BC42" s="12"/>
      <c r="BD42" s="24">
        <f t="shared" si="75"/>
        <v>75</v>
      </c>
      <c r="BE42" s="11">
        <f t="shared" si="76"/>
        <v>65</v>
      </c>
      <c r="BF42" s="25">
        <f t="shared" si="77"/>
        <v>0.866666666666667</v>
      </c>
    </row>
    <row r="43" spans="1:58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>
        <v>2</v>
      </c>
      <c r="AD43" s="8">
        <v>0</v>
      </c>
      <c r="AE43" s="9">
        <f t="shared" si="88"/>
        <v>0</v>
      </c>
      <c r="AF43" s="8"/>
      <c r="AG43" s="8"/>
      <c r="AH43" s="9"/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8"/>
      <c r="AV43" s="8"/>
      <c r="AW43" s="9"/>
      <c r="AX43" s="8"/>
      <c r="AY43" s="8"/>
      <c r="AZ43" s="9"/>
      <c r="BA43" s="8"/>
      <c r="BB43" s="8"/>
      <c r="BC43" s="9"/>
      <c r="BD43" s="26">
        <f t="shared" si="75"/>
        <v>2</v>
      </c>
      <c r="BE43" s="8">
        <f t="shared" si="76"/>
        <v>0</v>
      </c>
      <c r="BF43" s="23">
        <f t="shared" si="77"/>
        <v>0</v>
      </c>
    </row>
    <row r="44" spans="1:58">
      <c r="A44" s="7" t="s">
        <v>61</v>
      </c>
      <c r="B44" s="8">
        <v>6</v>
      </c>
      <c r="C44" s="8">
        <v>5</v>
      </c>
      <c r="D44" s="9">
        <f t="shared" si="85"/>
        <v>0.833333333333333</v>
      </c>
      <c r="E44" s="8"/>
      <c r="F44" s="8"/>
      <c r="G44" s="9"/>
      <c r="H44" s="8"/>
      <c r="I44" s="8"/>
      <c r="J44" s="9"/>
      <c r="K44" s="8">
        <v>13</v>
      </c>
      <c r="L44" s="8">
        <v>13</v>
      </c>
      <c r="M44" s="9">
        <f>L44/K44</f>
        <v>1</v>
      </c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>
        <v>1</v>
      </c>
      <c r="AD44" s="8">
        <v>1</v>
      </c>
      <c r="AE44" s="9">
        <f t="shared" si="88"/>
        <v>1</v>
      </c>
      <c r="AF44" s="8">
        <v>4</v>
      </c>
      <c r="AG44" s="8">
        <v>3</v>
      </c>
      <c r="AH44" s="9">
        <f t="shared" si="89"/>
        <v>0.75</v>
      </c>
      <c r="AI44" s="8"/>
      <c r="AJ44" s="8"/>
      <c r="AK44" s="9"/>
      <c r="AL44" s="8"/>
      <c r="AM44" s="8"/>
      <c r="AN44" s="9"/>
      <c r="AO44" s="8">
        <v>10</v>
      </c>
      <c r="AP44" s="8">
        <v>10</v>
      </c>
      <c r="AQ44" s="9">
        <f>AP44/AO44</f>
        <v>1</v>
      </c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26">
        <f t="shared" ref="BD44:BD45" si="91">B44+E44+H44+K44+N44+Q44+T44+W44+Z44+AC44+AF44+AI44+AL44+AO44+AR44+AU44+AX44+BA44</f>
        <v>34</v>
      </c>
      <c r="BE44" s="8">
        <f t="shared" ref="BE44:BE45" si="92">C44+F44+I44+L44+O44+R44+U44+X44+AA44+AD44+AG44+AJ44+AM44+AP44+AS44+AV44+AY44+BB44</f>
        <v>32</v>
      </c>
      <c r="BF44" s="23">
        <f t="shared" ref="BF44:BF45" si="93">BE44/BD44</f>
        <v>0.941176470588235</v>
      </c>
    </row>
    <row r="45" spans="1:58">
      <c r="A45" s="7" t="s">
        <v>62</v>
      </c>
      <c r="B45" s="8">
        <v>71</v>
      </c>
      <c r="C45" s="8">
        <v>66</v>
      </c>
      <c r="D45" s="9">
        <f t="shared" si="85"/>
        <v>0.929577464788732</v>
      </c>
      <c r="E45" s="8"/>
      <c r="F45" s="8"/>
      <c r="G45" s="9"/>
      <c r="H45" s="8"/>
      <c r="I45" s="8"/>
      <c r="J45" s="9"/>
      <c r="K45" s="8">
        <v>67</v>
      </c>
      <c r="L45" s="8">
        <v>60</v>
      </c>
      <c r="M45" s="9">
        <f t="shared" si="86"/>
        <v>0.895522388059702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>
        <v>1</v>
      </c>
      <c r="AD45" s="8">
        <v>1</v>
      </c>
      <c r="AE45" s="9">
        <f t="shared" si="88"/>
        <v>1</v>
      </c>
      <c r="AF45" s="8">
        <v>2</v>
      </c>
      <c r="AG45" s="8">
        <v>2</v>
      </c>
      <c r="AH45" s="9">
        <f t="shared" si="89"/>
        <v>1</v>
      </c>
      <c r="AI45" s="8"/>
      <c r="AJ45" s="8"/>
      <c r="AK45" s="9"/>
      <c r="AL45" s="8">
        <v>1</v>
      </c>
      <c r="AM45" s="8">
        <v>1</v>
      </c>
      <c r="AN45" s="9">
        <f t="shared" ref="AN45:AN51" si="94">AM45/AL45</f>
        <v>1</v>
      </c>
      <c r="AO45" s="8">
        <v>3</v>
      </c>
      <c r="AP45" s="8">
        <v>3</v>
      </c>
      <c r="AQ45" s="9">
        <f t="shared" ref="AQ45:AQ51" si="95">AP45/AO45</f>
        <v>1</v>
      </c>
      <c r="AR45" s="8"/>
      <c r="AS45" s="8"/>
      <c r="AT45" s="9"/>
      <c r="AU45" s="8"/>
      <c r="AV45" s="8"/>
      <c r="AW45" s="9"/>
      <c r="AX45" s="8"/>
      <c r="AY45" s="8"/>
      <c r="AZ45" s="9"/>
      <c r="BA45" s="8"/>
      <c r="BB45" s="8"/>
      <c r="BC45" s="9"/>
      <c r="BD45" s="26">
        <f t="shared" si="91"/>
        <v>145</v>
      </c>
      <c r="BE45" s="8">
        <f t="shared" si="92"/>
        <v>133</v>
      </c>
      <c r="BF45" s="23">
        <f t="shared" si="93"/>
        <v>0.917241379310345</v>
      </c>
    </row>
    <row r="46" spans="1:58">
      <c r="A46" s="7" t="s">
        <v>63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26"/>
      <c r="BE46" s="8"/>
      <c r="BF46" s="23"/>
    </row>
    <row r="47" spans="1:58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26"/>
      <c r="BE47" s="8"/>
      <c r="BF47" s="23"/>
    </row>
    <row r="48" spans="1:58">
      <c r="A48" s="10" t="s">
        <v>65</v>
      </c>
      <c r="B48" s="11">
        <f>SUM(B43:B47)</f>
        <v>77</v>
      </c>
      <c r="C48" s="11">
        <f>SUM(C43:C47)</f>
        <v>71</v>
      </c>
      <c r="D48" s="12">
        <f t="shared" ref="D48:D51" si="96">C48/B48</f>
        <v>0.922077922077922</v>
      </c>
      <c r="E48" s="11"/>
      <c r="F48" s="11"/>
      <c r="G48" s="12"/>
      <c r="H48" s="11"/>
      <c r="I48" s="11"/>
      <c r="J48" s="12"/>
      <c r="K48" s="11">
        <f>SUM(K43:K47)</f>
        <v>80</v>
      </c>
      <c r="L48" s="11">
        <f>SUM(L43:L47)</f>
        <v>73</v>
      </c>
      <c r="M48" s="12">
        <f t="shared" ref="M48:M51" si="97">L48/K48</f>
        <v>0.9125</v>
      </c>
      <c r="N48" s="11"/>
      <c r="O48" s="11"/>
      <c r="P48" s="12"/>
      <c r="Q48" s="11"/>
      <c r="R48" s="11"/>
      <c r="S48" s="12"/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4</v>
      </c>
      <c r="AD48" s="11">
        <f>SUM(AD43:AD47)</f>
        <v>2</v>
      </c>
      <c r="AE48" s="12">
        <f>AD48/AC48</f>
        <v>0.5</v>
      </c>
      <c r="AF48" s="11">
        <f>SUM(AF43:AF47)</f>
        <v>6</v>
      </c>
      <c r="AG48" s="11">
        <f>SUM(AG43:AG47)</f>
        <v>5</v>
      </c>
      <c r="AH48" s="12">
        <f t="shared" ref="AH48:AH51" si="98">AG48/AF48</f>
        <v>0.833333333333333</v>
      </c>
      <c r="AI48" s="11"/>
      <c r="AJ48" s="11"/>
      <c r="AK48" s="12"/>
      <c r="AL48" s="11">
        <f>SUM(AL43:AL47)</f>
        <v>1</v>
      </c>
      <c r="AM48" s="11">
        <f t="shared" ref="AM48:AP48" si="99">SUM(AM43:AM47)</f>
        <v>1</v>
      </c>
      <c r="AN48" s="12">
        <f t="shared" si="94"/>
        <v>1</v>
      </c>
      <c r="AO48" s="11">
        <f t="shared" si="99"/>
        <v>13</v>
      </c>
      <c r="AP48" s="11">
        <f t="shared" si="99"/>
        <v>13</v>
      </c>
      <c r="AQ48" s="12">
        <f t="shared" si="95"/>
        <v>1</v>
      </c>
      <c r="AR48" s="11"/>
      <c r="AS48" s="11"/>
      <c r="AT48" s="12"/>
      <c r="AU48" s="11"/>
      <c r="AV48" s="11"/>
      <c r="AW48" s="12"/>
      <c r="AX48" s="11"/>
      <c r="AY48" s="11"/>
      <c r="AZ48" s="12"/>
      <c r="BA48" s="11"/>
      <c r="BB48" s="11"/>
      <c r="BC48" s="12"/>
      <c r="BD48" s="24">
        <f t="shared" ref="BD48:BD51" si="100">B48+E48+H48+K48+N48+Q48+T48+W48+Z48+AC48+AF48+AI48+AL48+AO48+AR48+AU48+AX48+BA48</f>
        <v>181</v>
      </c>
      <c r="BE48" s="11">
        <f t="shared" ref="BE48:BE51" si="101">C48+F48+I48+L48+O48+R48+U48+X48+AA48+AD48+AG48+AJ48+AM48+AP48+AS48+AV48+AY48+BB48</f>
        <v>165</v>
      </c>
      <c r="BF48" s="25">
        <f t="shared" ref="BF48:BF51" si="102">BE48/BD48</f>
        <v>0.911602209944751</v>
      </c>
    </row>
    <row r="49" spans="1:58">
      <c r="A49" s="10" t="s">
        <v>66</v>
      </c>
      <c r="B49" s="11">
        <f>B42+B48</f>
        <v>101</v>
      </c>
      <c r="C49" s="11">
        <f>C42+C48</f>
        <v>93</v>
      </c>
      <c r="D49" s="12">
        <f t="shared" si="96"/>
        <v>0.920792079207921</v>
      </c>
      <c r="E49" s="11"/>
      <c r="F49" s="11"/>
      <c r="G49" s="12"/>
      <c r="H49" s="11"/>
      <c r="I49" s="11"/>
      <c r="J49" s="12"/>
      <c r="K49" s="11">
        <f>K42+K48</f>
        <v>99</v>
      </c>
      <c r="L49" s="11">
        <f>L42+L48</f>
        <v>87</v>
      </c>
      <c r="M49" s="12">
        <f t="shared" si="97"/>
        <v>0.878787878787879</v>
      </c>
      <c r="N49" s="11"/>
      <c r="O49" s="11"/>
      <c r="P49" s="12"/>
      <c r="Q49" s="11">
        <f>Q42+Q48</f>
        <v>3</v>
      </c>
      <c r="R49" s="11">
        <f>R42+R48</f>
        <v>3</v>
      </c>
      <c r="S49" s="12">
        <f t="shared" ref="S49:S51" si="103"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 t="shared" ref="AC49:AG49" si="104">AC42+AC48</f>
        <v>8</v>
      </c>
      <c r="AD49" s="11">
        <f t="shared" si="104"/>
        <v>4</v>
      </c>
      <c r="AE49" s="12">
        <f t="shared" ref="AE49:AE51" si="105">AD49/AC49</f>
        <v>0.5</v>
      </c>
      <c r="AF49" s="11">
        <f t="shared" si="104"/>
        <v>15</v>
      </c>
      <c r="AG49" s="11">
        <f t="shared" si="104"/>
        <v>13</v>
      </c>
      <c r="AH49" s="12">
        <f t="shared" si="98"/>
        <v>0.866666666666667</v>
      </c>
      <c r="AI49" s="11"/>
      <c r="AJ49" s="11"/>
      <c r="AK49" s="12"/>
      <c r="AL49" s="11">
        <f>AL42+AL48</f>
        <v>7</v>
      </c>
      <c r="AM49" s="11">
        <f t="shared" ref="AM49:AP49" si="106">AM42+AM48</f>
        <v>7</v>
      </c>
      <c r="AN49" s="12">
        <f t="shared" si="94"/>
        <v>1</v>
      </c>
      <c r="AO49" s="11">
        <f t="shared" si="106"/>
        <v>18</v>
      </c>
      <c r="AP49" s="11">
        <f t="shared" si="106"/>
        <v>18</v>
      </c>
      <c r="AQ49" s="12">
        <f t="shared" si="95"/>
        <v>1</v>
      </c>
      <c r="AR49" s="11"/>
      <c r="AS49" s="11"/>
      <c r="AT49" s="12"/>
      <c r="AU49" s="11">
        <f t="shared" ref="AU49:AY49" si="107">AU42+AU48</f>
        <v>1</v>
      </c>
      <c r="AV49" s="11">
        <f t="shared" si="107"/>
        <v>1</v>
      </c>
      <c r="AW49" s="12">
        <f t="shared" ref="AW49:AW51" si="108">AV49/AU49</f>
        <v>1</v>
      </c>
      <c r="AX49" s="11">
        <f t="shared" si="107"/>
        <v>4</v>
      </c>
      <c r="AY49" s="11">
        <f t="shared" si="107"/>
        <v>4</v>
      </c>
      <c r="AZ49" s="12">
        <f t="shared" ref="AZ49:AZ51" si="109">AY49/AX49</f>
        <v>1</v>
      </c>
      <c r="BA49" s="11"/>
      <c r="BB49" s="11"/>
      <c r="BC49" s="12"/>
      <c r="BD49" s="24">
        <f t="shared" si="100"/>
        <v>256</v>
      </c>
      <c r="BE49" s="11">
        <f t="shared" si="101"/>
        <v>230</v>
      </c>
      <c r="BF49" s="25">
        <f t="shared" si="102"/>
        <v>0.8984375</v>
      </c>
    </row>
    <row r="50" customHeight="1" spans="1:58">
      <c r="A50" s="10" t="s">
        <v>67</v>
      </c>
      <c r="B50" s="11">
        <f>B36+B49</f>
        <v>178</v>
      </c>
      <c r="C50" s="11">
        <f>C36+C49</f>
        <v>168</v>
      </c>
      <c r="D50" s="12">
        <f t="shared" si="96"/>
        <v>0.943820224719101</v>
      </c>
      <c r="E50" s="11"/>
      <c r="F50" s="11"/>
      <c r="G50" s="12"/>
      <c r="H50" s="11"/>
      <c r="I50" s="11"/>
      <c r="J50" s="12"/>
      <c r="K50" s="11">
        <f>K36+K49</f>
        <v>141</v>
      </c>
      <c r="L50" s="11">
        <f>L36+L49</f>
        <v>127</v>
      </c>
      <c r="M50" s="12">
        <f t="shared" si="97"/>
        <v>0.900709219858156</v>
      </c>
      <c r="N50" s="11"/>
      <c r="O50" s="11"/>
      <c r="P50" s="12"/>
      <c r="Q50" s="11">
        <f>Q36+Q49</f>
        <v>5</v>
      </c>
      <c r="R50" s="11">
        <f>R36+R49</f>
        <v>5</v>
      </c>
      <c r="S50" s="12">
        <f t="shared" si="103"/>
        <v>1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 t="shared" ref="AC50:AG50" si="110">AC36+AC49</f>
        <v>19</v>
      </c>
      <c r="AD50" s="11">
        <f t="shared" si="110"/>
        <v>12</v>
      </c>
      <c r="AE50" s="12">
        <f t="shared" si="105"/>
        <v>0.631578947368421</v>
      </c>
      <c r="AF50" s="11">
        <f t="shared" si="110"/>
        <v>23</v>
      </c>
      <c r="AG50" s="11">
        <f t="shared" si="110"/>
        <v>19</v>
      </c>
      <c r="AH50" s="12">
        <f t="shared" si="98"/>
        <v>0.826086956521739</v>
      </c>
      <c r="AI50" s="11"/>
      <c r="AJ50" s="11"/>
      <c r="AK50" s="12"/>
      <c r="AL50" s="11">
        <f t="shared" ref="AL50:AP50" si="111">AL36+AL49</f>
        <v>10</v>
      </c>
      <c r="AM50" s="11">
        <f t="shared" si="111"/>
        <v>10</v>
      </c>
      <c r="AN50" s="12">
        <f t="shared" si="94"/>
        <v>1</v>
      </c>
      <c r="AO50" s="11">
        <f t="shared" si="111"/>
        <v>22</v>
      </c>
      <c r="AP50" s="11">
        <f t="shared" si="111"/>
        <v>22</v>
      </c>
      <c r="AQ50" s="12">
        <f t="shared" si="95"/>
        <v>1</v>
      </c>
      <c r="AR50" s="11">
        <f>AR36+AR49</f>
        <v>1</v>
      </c>
      <c r="AS50" s="11">
        <f>AS36+AS49</f>
        <v>0</v>
      </c>
      <c r="AT50" s="12">
        <f t="shared" ref="AT50:AT51" si="112">AS50/AR50</f>
        <v>0</v>
      </c>
      <c r="AU50" s="11">
        <f t="shared" ref="AU50:AY50" si="113">AU36+AU49</f>
        <v>2</v>
      </c>
      <c r="AV50" s="11">
        <f t="shared" si="113"/>
        <v>2</v>
      </c>
      <c r="AW50" s="12">
        <f t="shared" si="108"/>
        <v>1</v>
      </c>
      <c r="AX50" s="11">
        <f t="shared" si="113"/>
        <v>7</v>
      </c>
      <c r="AY50" s="11">
        <f t="shared" si="113"/>
        <v>7</v>
      </c>
      <c r="AZ50" s="12">
        <f t="shared" si="109"/>
        <v>1</v>
      </c>
      <c r="BA50" s="11"/>
      <c r="BB50" s="11"/>
      <c r="BC50" s="12"/>
      <c r="BD50" s="24">
        <f t="shared" si="100"/>
        <v>408</v>
      </c>
      <c r="BE50" s="11">
        <f t="shared" si="101"/>
        <v>372</v>
      </c>
      <c r="BF50" s="25">
        <f t="shared" si="102"/>
        <v>0.911764705882353</v>
      </c>
    </row>
    <row r="51" customHeight="1" spans="1:58">
      <c r="A51" s="10" t="s">
        <v>68</v>
      </c>
      <c r="B51" s="11">
        <f t="shared" ref="B51:F51" si="114">B23+B50</f>
        <v>655</v>
      </c>
      <c r="C51" s="11">
        <f t="shared" si="114"/>
        <v>601</v>
      </c>
      <c r="D51" s="12">
        <f t="shared" si="96"/>
        <v>0.917557251908397</v>
      </c>
      <c r="E51" s="11">
        <f t="shared" si="114"/>
        <v>229</v>
      </c>
      <c r="F51" s="11">
        <f t="shared" si="114"/>
        <v>212</v>
      </c>
      <c r="G51" s="12">
        <f>F51/E51</f>
        <v>0.925764192139738</v>
      </c>
      <c r="H51" s="11">
        <f t="shared" ref="H51:L51" si="115">H23+H50</f>
        <v>13</v>
      </c>
      <c r="I51" s="11">
        <f t="shared" si="115"/>
        <v>12</v>
      </c>
      <c r="J51" s="12">
        <f>I51/H51</f>
        <v>0.923076923076923</v>
      </c>
      <c r="K51" s="11">
        <f t="shared" si="115"/>
        <v>571</v>
      </c>
      <c r="L51" s="11">
        <f t="shared" si="115"/>
        <v>525</v>
      </c>
      <c r="M51" s="12">
        <f t="shared" si="97"/>
        <v>0.919439579684764</v>
      </c>
      <c r="N51" s="11">
        <f t="shared" ref="N51:R51" si="116">N23+N50</f>
        <v>88</v>
      </c>
      <c r="O51" s="11">
        <f t="shared" si="116"/>
        <v>83</v>
      </c>
      <c r="P51" s="12">
        <f>O51/N51</f>
        <v>0.943181818181818</v>
      </c>
      <c r="Q51" s="11">
        <f t="shared" si="116"/>
        <v>41</v>
      </c>
      <c r="R51" s="11">
        <f t="shared" si="116"/>
        <v>39</v>
      </c>
      <c r="S51" s="12">
        <f t="shared" si="103"/>
        <v>0.951219512195122</v>
      </c>
      <c r="T51" s="11">
        <f t="shared" ref="T51:X51" si="117">T23+T50</f>
        <v>50</v>
      </c>
      <c r="U51" s="11">
        <f t="shared" si="117"/>
        <v>35</v>
      </c>
      <c r="V51" s="12">
        <f>U51/T51</f>
        <v>0.7</v>
      </c>
      <c r="W51" s="11">
        <f t="shared" si="117"/>
        <v>21</v>
      </c>
      <c r="X51" s="11">
        <f t="shared" si="117"/>
        <v>19</v>
      </c>
      <c r="Y51" s="12">
        <f>X51/W51</f>
        <v>0.904761904761905</v>
      </c>
      <c r="Z51" s="11">
        <f t="shared" ref="Z51:AD51" si="118">Z23+Z50</f>
        <v>68</v>
      </c>
      <c r="AA51" s="11">
        <f t="shared" si="118"/>
        <v>61</v>
      </c>
      <c r="AB51" s="12">
        <f>AA51/Z51</f>
        <v>0.897058823529412</v>
      </c>
      <c r="AC51" s="11">
        <f t="shared" si="118"/>
        <v>129</v>
      </c>
      <c r="AD51" s="11">
        <f t="shared" si="118"/>
        <v>102</v>
      </c>
      <c r="AE51" s="12">
        <f t="shared" si="105"/>
        <v>0.790697674418605</v>
      </c>
      <c r="AF51" s="11">
        <f t="shared" ref="AF51:AJ51" si="119">AF23+AF50</f>
        <v>138</v>
      </c>
      <c r="AG51" s="11">
        <f t="shared" si="119"/>
        <v>120</v>
      </c>
      <c r="AH51" s="12">
        <f t="shared" si="98"/>
        <v>0.869565217391304</v>
      </c>
      <c r="AI51" s="11">
        <f t="shared" si="119"/>
        <v>110</v>
      </c>
      <c r="AJ51" s="11">
        <f t="shared" si="119"/>
        <v>78</v>
      </c>
      <c r="AK51" s="12">
        <f>AJ51/AI51</f>
        <v>0.709090909090909</v>
      </c>
      <c r="AL51" s="11">
        <f t="shared" ref="AL51:AP51" si="120">AL23+AL50</f>
        <v>105</v>
      </c>
      <c r="AM51" s="11">
        <f t="shared" si="120"/>
        <v>97</v>
      </c>
      <c r="AN51" s="12">
        <f t="shared" si="94"/>
        <v>0.923809523809524</v>
      </c>
      <c r="AO51" s="11">
        <f t="shared" si="120"/>
        <v>34</v>
      </c>
      <c r="AP51" s="11">
        <f t="shared" si="120"/>
        <v>34</v>
      </c>
      <c r="AQ51" s="12">
        <f t="shared" si="95"/>
        <v>1</v>
      </c>
      <c r="AR51" s="11">
        <f>AR23+AR50</f>
        <v>1</v>
      </c>
      <c r="AS51" s="11">
        <f>AS23+AS50</f>
        <v>0</v>
      </c>
      <c r="AT51" s="12">
        <f t="shared" si="112"/>
        <v>0</v>
      </c>
      <c r="AU51" s="11">
        <f t="shared" ref="AU51:AV51" si="121">AU23+AU50</f>
        <v>4</v>
      </c>
      <c r="AV51" s="11">
        <f t="shared" si="121"/>
        <v>4</v>
      </c>
      <c r="AW51" s="12">
        <f t="shared" si="108"/>
        <v>1</v>
      </c>
      <c r="AX51" s="11">
        <f>AX23+AX50</f>
        <v>9</v>
      </c>
      <c r="AY51" s="11">
        <f>AY23+AY50</f>
        <v>9</v>
      </c>
      <c r="AZ51" s="12">
        <f t="shared" si="109"/>
        <v>1</v>
      </c>
      <c r="BA51" s="11">
        <f>BA23+BA50</f>
        <v>204</v>
      </c>
      <c r="BB51" s="11">
        <f>BB23+BB50</f>
        <v>173</v>
      </c>
      <c r="BC51" s="12">
        <f>BB51/BA51</f>
        <v>0.848039215686274</v>
      </c>
      <c r="BD51" s="27">
        <f t="shared" si="100"/>
        <v>2470</v>
      </c>
      <c r="BE51" s="28">
        <f t="shared" si="101"/>
        <v>2204</v>
      </c>
      <c r="BF51" s="29">
        <f t="shared" si="102"/>
        <v>0.892307692307692</v>
      </c>
    </row>
    <row r="52" ht="60" customHeight="1" spans="1:58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</row>
  </sheetData>
  <mergeCells count="22">
    <mergeCell ref="A1:BF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A52:BF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2"/>
  <sheetViews>
    <sheetView workbookViewId="0">
      <pane xSplit="1" ySplit="3" topLeftCell="B22" activePane="bottomRight" state="frozen"/>
      <selection/>
      <selection pane="topRight"/>
      <selection pane="bottomLeft"/>
      <selection pane="bottomRight" activeCell="O8" sqref="O8"/>
    </sheetView>
  </sheetViews>
  <sheetFormatPr defaultColWidth="9.13333333333333" defaultRowHeight="13.5"/>
  <cols>
    <col min="1" max="1" width="23.6" style="1" customWidth="1"/>
    <col min="2" max="61" width="5.4" style="2" customWidth="1"/>
    <col min="62" max="16384" width="9.13333333333333" style="2"/>
  </cols>
  <sheetData>
    <row r="1" ht="28.15" customHeight="1" spans="1:61">
      <c r="A1" s="3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</row>
    <row r="2" ht="28.15" customHeight="1" spans="1:61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77</v>
      </c>
      <c r="AV2" s="6"/>
      <c r="AW2" s="16"/>
      <c r="AX2" s="6" t="s">
        <v>79</v>
      </c>
      <c r="AY2" s="6"/>
      <c r="AZ2" s="16"/>
      <c r="BA2" s="6" t="s">
        <v>81</v>
      </c>
      <c r="BB2" s="6"/>
      <c r="BC2" s="16"/>
      <c r="BD2" s="6" t="s">
        <v>84</v>
      </c>
      <c r="BE2" s="6"/>
      <c r="BF2" s="16"/>
      <c r="BG2" s="17" t="s">
        <v>17</v>
      </c>
      <c r="BH2" s="18"/>
      <c r="BI2" s="19"/>
    </row>
    <row r="3" ht="28.15" customHeight="1" spans="1:61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6" t="s">
        <v>18</v>
      </c>
      <c r="AV3" s="6" t="s">
        <v>19</v>
      </c>
      <c r="AW3" s="16" t="s">
        <v>20</v>
      </c>
      <c r="AX3" s="6" t="s">
        <v>18</v>
      </c>
      <c r="AY3" s="6" t="s">
        <v>19</v>
      </c>
      <c r="AZ3" s="16" t="s">
        <v>20</v>
      </c>
      <c r="BA3" s="6" t="s">
        <v>18</v>
      </c>
      <c r="BB3" s="6" t="s">
        <v>19</v>
      </c>
      <c r="BC3" s="16" t="s">
        <v>20</v>
      </c>
      <c r="BD3" s="6" t="s">
        <v>18</v>
      </c>
      <c r="BE3" s="6" t="s">
        <v>19</v>
      </c>
      <c r="BF3" s="16" t="s">
        <v>20</v>
      </c>
      <c r="BG3" s="20" t="s">
        <v>18</v>
      </c>
      <c r="BH3" s="6" t="s">
        <v>19</v>
      </c>
      <c r="BI3" s="21" t="s">
        <v>20</v>
      </c>
    </row>
    <row r="4" spans="1:61">
      <c r="A4" s="7" t="s">
        <v>21</v>
      </c>
      <c r="B4" s="8">
        <v>41</v>
      </c>
      <c r="C4" s="8">
        <v>26</v>
      </c>
      <c r="D4" s="9">
        <f t="shared" ref="D4:D12" si="0">C4/B4</f>
        <v>0.634146341463415</v>
      </c>
      <c r="E4" s="8"/>
      <c r="F4" s="8"/>
      <c r="G4" s="9"/>
      <c r="H4" s="8">
        <v>70</v>
      </c>
      <c r="I4" s="8">
        <v>50</v>
      </c>
      <c r="J4" s="9">
        <f>I4/H4</f>
        <v>0.714285714285714</v>
      </c>
      <c r="K4" s="8">
        <v>3</v>
      </c>
      <c r="L4" s="8">
        <v>3</v>
      </c>
      <c r="M4" s="9">
        <f t="shared" ref="M4:M12" si="1">L4/K4</f>
        <v>1</v>
      </c>
      <c r="N4" s="8">
        <v>72</v>
      </c>
      <c r="O4" s="8">
        <v>62</v>
      </c>
      <c r="P4" s="9">
        <f t="shared" ref="P4:P12" si="2">O4/N4</f>
        <v>0.861111111111111</v>
      </c>
      <c r="Q4" s="8">
        <v>14</v>
      </c>
      <c r="R4" s="8">
        <v>13</v>
      </c>
      <c r="S4" s="9">
        <f>R4/Q4</f>
        <v>0.928571428571429</v>
      </c>
      <c r="T4" s="8">
        <v>16</v>
      </c>
      <c r="U4" s="8">
        <v>15</v>
      </c>
      <c r="V4" s="9">
        <f>U4/T4</f>
        <v>0.9375</v>
      </c>
      <c r="W4" s="8">
        <v>46</v>
      </c>
      <c r="X4" s="8">
        <v>44</v>
      </c>
      <c r="Y4" s="9">
        <f>X4/W4</f>
        <v>0.956521739130435</v>
      </c>
      <c r="Z4" s="8">
        <v>63</v>
      </c>
      <c r="AA4" s="8">
        <v>46</v>
      </c>
      <c r="AB4" s="9">
        <f t="shared" ref="AB4:AB10" si="3">AA4/Z4</f>
        <v>0.73015873015873</v>
      </c>
      <c r="AC4" s="8">
        <v>4</v>
      </c>
      <c r="AD4" s="8">
        <v>1</v>
      </c>
      <c r="AE4" s="9">
        <f>AD4/AC4</f>
        <v>0.25</v>
      </c>
      <c r="AF4" s="8"/>
      <c r="AG4" s="8"/>
      <c r="AH4" s="9"/>
      <c r="AI4" s="8">
        <v>34</v>
      </c>
      <c r="AJ4" s="8">
        <v>24</v>
      </c>
      <c r="AK4" s="9">
        <f>AJ4/AI4</f>
        <v>0.705882352941177</v>
      </c>
      <c r="AL4" s="8"/>
      <c r="AM4" s="8"/>
      <c r="AN4" s="9"/>
      <c r="AO4" s="8">
        <v>1</v>
      </c>
      <c r="AP4" s="8">
        <v>0</v>
      </c>
      <c r="AQ4" s="9">
        <f>AP4/AO4</f>
        <v>0</v>
      </c>
      <c r="AR4" s="8"/>
      <c r="AS4" s="8"/>
      <c r="AT4" s="9"/>
      <c r="AU4" s="8"/>
      <c r="AV4" s="8"/>
      <c r="AW4" s="9"/>
      <c r="AX4" s="8">
        <v>6</v>
      </c>
      <c r="AY4" s="8">
        <v>6</v>
      </c>
      <c r="AZ4" s="9">
        <f>AY4/AX4</f>
        <v>1</v>
      </c>
      <c r="BA4" s="8">
        <v>2</v>
      </c>
      <c r="BB4" s="8">
        <v>1</v>
      </c>
      <c r="BC4" s="9">
        <f>BB4/BA4</f>
        <v>0.5</v>
      </c>
      <c r="BD4" s="8">
        <v>45</v>
      </c>
      <c r="BE4" s="8">
        <v>22</v>
      </c>
      <c r="BF4" s="9">
        <f>BE4/BD4</f>
        <v>0.488888888888889</v>
      </c>
      <c r="BG4" s="22">
        <f>B4+E4+H4+K4+N4+Q4+T4+W4+Z4+AC4+AF4+AI4+AL4+AO4+AR4+AU4+AX4+BA4+BD4</f>
        <v>417</v>
      </c>
      <c r="BH4" s="8">
        <f t="shared" ref="BH4:BH51" si="4">C4+F4+I4+L4+O4+R4+U4+X4+AA4+AD4+AG4+AJ4+AM4+AP4+AS4+AV4+AY4+BB4+BE4</f>
        <v>313</v>
      </c>
      <c r="BI4" s="23">
        <f t="shared" ref="BI4:BI12" si="5">BH4/BG4</f>
        <v>0.750599520383693</v>
      </c>
    </row>
    <row r="5" spans="1:61">
      <c r="A5" s="7" t="s">
        <v>22</v>
      </c>
      <c r="B5" s="8"/>
      <c r="C5" s="8"/>
      <c r="D5" s="9"/>
      <c r="E5" s="8"/>
      <c r="F5" s="8"/>
      <c r="G5" s="9"/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22"/>
      <c r="BH5" s="8"/>
      <c r="BI5" s="23"/>
    </row>
    <row r="6" spans="1:61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22"/>
      <c r="BH6" s="8"/>
      <c r="BI6" s="23"/>
    </row>
    <row r="7" spans="1:61">
      <c r="A7" s="7" t="s">
        <v>24</v>
      </c>
      <c r="B7" s="8">
        <v>19</v>
      </c>
      <c r="C7" s="8">
        <v>15</v>
      </c>
      <c r="D7" s="9">
        <f t="shared" si="0"/>
        <v>0.789473684210526</v>
      </c>
      <c r="E7" s="8"/>
      <c r="F7" s="8"/>
      <c r="G7" s="9"/>
      <c r="H7" s="8"/>
      <c r="I7" s="8"/>
      <c r="J7" s="9"/>
      <c r="K7" s="8">
        <v>28</v>
      </c>
      <c r="L7" s="8">
        <v>24</v>
      </c>
      <c r="M7" s="9">
        <f>L7/K7</f>
        <v>0.857142857142857</v>
      </c>
      <c r="N7" s="8">
        <v>8</v>
      </c>
      <c r="O7" s="8">
        <v>8</v>
      </c>
      <c r="P7" s="9">
        <f>O7/N7</f>
        <v>1</v>
      </c>
      <c r="Q7" s="8">
        <v>22</v>
      </c>
      <c r="R7" s="8">
        <v>18</v>
      </c>
      <c r="S7" s="9">
        <f>R7/Q7</f>
        <v>0.818181818181818</v>
      </c>
      <c r="T7" s="8"/>
      <c r="U7" s="8"/>
      <c r="V7" s="9"/>
      <c r="W7" s="8"/>
      <c r="X7" s="8"/>
      <c r="Y7" s="9"/>
      <c r="Z7" s="8">
        <v>48</v>
      </c>
      <c r="AA7" s="8">
        <v>39</v>
      </c>
      <c r="AB7" s="9">
        <f t="shared" si="3"/>
        <v>0.8125</v>
      </c>
      <c r="AC7" s="8"/>
      <c r="AD7" s="8"/>
      <c r="AE7" s="9"/>
      <c r="AF7" s="8"/>
      <c r="AG7" s="8"/>
      <c r="AH7" s="9"/>
      <c r="AI7" s="8">
        <v>12</v>
      </c>
      <c r="AJ7" s="8">
        <v>12</v>
      </c>
      <c r="AK7" s="9">
        <f t="shared" ref="AK7:AK10" si="6">AJ7/AI7</f>
        <v>1</v>
      </c>
      <c r="AL7" s="8">
        <v>24</v>
      </c>
      <c r="AM7" s="8">
        <v>19</v>
      </c>
      <c r="AN7" s="9">
        <f>AM7/AL7</f>
        <v>0.791666666666667</v>
      </c>
      <c r="AO7" s="8">
        <v>4</v>
      </c>
      <c r="AP7" s="8">
        <v>2</v>
      </c>
      <c r="AQ7" s="9">
        <f>AP7/AO7</f>
        <v>0.5</v>
      </c>
      <c r="AR7" s="8"/>
      <c r="AS7" s="8"/>
      <c r="AT7" s="9"/>
      <c r="AU7" s="8">
        <v>12</v>
      </c>
      <c r="AV7" s="8">
        <v>12</v>
      </c>
      <c r="AW7" s="9">
        <f>AV7/AU7</f>
        <v>1</v>
      </c>
      <c r="AX7" s="8"/>
      <c r="AY7" s="8"/>
      <c r="AZ7" s="9"/>
      <c r="BA7" s="8">
        <v>11</v>
      </c>
      <c r="BB7" s="8">
        <v>10</v>
      </c>
      <c r="BC7" s="9">
        <f>BB7/BA7</f>
        <v>0.909090909090909</v>
      </c>
      <c r="BD7" s="8">
        <v>16</v>
      </c>
      <c r="BE7" s="8">
        <v>13</v>
      </c>
      <c r="BF7" s="9">
        <f>BE7/BD7</f>
        <v>0.8125</v>
      </c>
      <c r="BG7" s="22">
        <f t="shared" ref="BG5:BG51" si="7">B7+E7+H7+K7+N7+Q7+T7+W7+Z7+AC7+AF7+AI7+AL7+AO7+AR7+AU7+AX7+BA7+BD7</f>
        <v>204</v>
      </c>
      <c r="BH7" s="8">
        <f t="shared" si="4"/>
        <v>172</v>
      </c>
      <c r="BI7" s="23">
        <f t="shared" si="5"/>
        <v>0.843137254901961</v>
      </c>
    </row>
    <row r="8" spans="1:61">
      <c r="A8" s="7" t="s">
        <v>25</v>
      </c>
      <c r="B8" s="8"/>
      <c r="C8" s="8"/>
      <c r="D8" s="9"/>
      <c r="E8" s="8"/>
      <c r="F8" s="8"/>
      <c r="G8" s="9"/>
      <c r="H8" s="8"/>
      <c r="I8" s="8"/>
      <c r="J8" s="9"/>
      <c r="K8" s="8">
        <v>39</v>
      </c>
      <c r="L8" s="8">
        <v>32</v>
      </c>
      <c r="M8" s="9">
        <f>L8/K8</f>
        <v>0.82051282051282</v>
      </c>
      <c r="N8" s="8"/>
      <c r="O8" s="8"/>
      <c r="P8" s="9"/>
      <c r="Q8" s="8"/>
      <c r="R8" s="8"/>
      <c r="S8" s="9"/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v>4</v>
      </c>
      <c r="BB8" s="8">
        <v>4</v>
      </c>
      <c r="BC8" s="9">
        <f>BB8/BA8</f>
        <v>1</v>
      </c>
      <c r="BD8" s="8">
        <v>45</v>
      </c>
      <c r="BE8" s="8">
        <v>41</v>
      </c>
      <c r="BF8" s="9">
        <f>BE8/BD8</f>
        <v>0.911111111111111</v>
      </c>
      <c r="BG8" s="22">
        <f t="shared" si="7"/>
        <v>88</v>
      </c>
      <c r="BH8" s="8">
        <f t="shared" si="4"/>
        <v>77</v>
      </c>
      <c r="BI8" s="23">
        <f t="shared" si="5"/>
        <v>0.875</v>
      </c>
    </row>
    <row r="9" spans="1:61">
      <c r="A9" s="10" t="s">
        <v>26</v>
      </c>
      <c r="B9" s="11">
        <f t="shared" ref="B9:F9" si="8">SUM(B4:B8)</f>
        <v>60</v>
      </c>
      <c r="C9" s="11">
        <f t="shared" si="8"/>
        <v>41</v>
      </c>
      <c r="D9" s="12">
        <f t="shared" si="0"/>
        <v>0.683333333333333</v>
      </c>
      <c r="E9" s="11"/>
      <c r="F9" s="11"/>
      <c r="G9" s="12"/>
      <c r="H9" s="11">
        <f>SUM(H4:H8)</f>
        <v>70</v>
      </c>
      <c r="I9" s="11">
        <f>SUM(I4:I8)</f>
        <v>50</v>
      </c>
      <c r="J9" s="12">
        <f>I9/H9</f>
        <v>0.714285714285714</v>
      </c>
      <c r="K9" s="11">
        <f t="shared" ref="K9:L9" si="9">SUM(K4:K8)</f>
        <v>70</v>
      </c>
      <c r="L9" s="11">
        <f t="shared" si="9"/>
        <v>59</v>
      </c>
      <c r="M9" s="12">
        <f t="shared" si="1"/>
        <v>0.842857142857143</v>
      </c>
      <c r="N9" s="11">
        <f t="shared" ref="N9:U9" si="10">SUM(N4:N8)</f>
        <v>80</v>
      </c>
      <c r="O9" s="11">
        <f t="shared" si="10"/>
        <v>70</v>
      </c>
      <c r="P9" s="12">
        <f t="shared" si="2"/>
        <v>0.875</v>
      </c>
      <c r="Q9" s="11">
        <f t="shared" si="10"/>
        <v>36</v>
      </c>
      <c r="R9" s="11">
        <f t="shared" si="10"/>
        <v>31</v>
      </c>
      <c r="S9" s="12">
        <f t="shared" ref="S8:S15" si="11">R9/Q9</f>
        <v>0.861111111111111</v>
      </c>
      <c r="T9" s="11">
        <f t="shared" si="10"/>
        <v>16</v>
      </c>
      <c r="U9" s="11">
        <f t="shared" si="10"/>
        <v>15</v>
      </c>
      <c r="V9" s="12">
        <f t="shared" ref="V9" si="12">U9/T9</f>
        <v>0.9375</v>
      </c>
      <c r="W9" s="11">
        <f t="shared" ref="W9:AA9" si="13">SUM(W4:W8)</f>
        <v>46</v>
      </c>
      <c r="X9" s="11">
        <f t="shared" si="13"/>
        <v>44</v>
      </c>
      <c r="Y9" s="12">
        <f>X9/W9</f>
        <v>0.956521739130435</v>
      </c>
      <c r="Z9" s="11">
        <f t="shared" si="13"/>
        <v>111</v>
      </c>
      <c r="AA9" s="11">
        <f t="shared" si="13"/>
        <v>85</v>
      </c>
      <c r="AB9" s="12">
        <f t="shared" si="3"/>
        <v>0.765765765765766</v>
      </c>
      <c r="AC9" s="11">
        <f t="shared" ref="AC9:AG9" si="14">SUM(AC4:AC8)</f>
        <v>4</v>
      </c>
      <c r="AD9" s="11">
        <f t="shared" si="14"/>
        <v>1</v>
      </c>
      <c r="AE9" s="12">
        <f t="shared" ref="AE9:AE12" si="15">AD9/AC9</f>
        <v>0.25</v>
      </c>
      <c r="AF9" s="11"/>
      <c r="AG9" s="11"/>
      <c r="AH9" s="12"/>
      <c r="AI9" s="11">
        <f t="shared" ref="AI9:AM9" si="16">SUM(AI4:AI8)</f>
        <v>46</v>
      </c>
      <c r="AJ9" s="11">
        <f t="shared" si="16"/>
        <v>36</v>
      </c>
      <c r="AK9" s="12">
        <f t="shared" si="6"/>
        <v>0.782608695652174</v>
      </c>
      <c r="AL9" s="11">
        <f t="shared" si="16"/>
        <v>24</v>
      </c>
      <c r="AM9" s="11">
        <f t="shared" si="16"/>
        <v>19</v>
      </c>
      <c r="AN9" s="12">
        <f t="shared" ref="AN4:AN12" si="17">AM9/AL9</f>
        <v>0.791666666666667</v>
      </c>
      <c r="AO9" s="11">
        <f>SUM(AO4:AO8)</f>
        <v>5</v>
      </c>
      <c r="AP9" s="11">
        <f>SUM(AP4:AP8)</f>
        <v>2</v>
      </c>
      <c r="AQ9" s="12">
        <f t="shared" ref="AQ9:AQ12" si="18">AP9/AO9</f>
        <v>0.4</v>
      </c>
      <c r="AR9" s="11"/>
      <c r="AS9" s="11"/>
      <c r="AT9" s="12"/>
      <c r="AU9" s="11">
        <f>SUM(AU4:AU8)</f>
        <v>12</v>
      </c>
      <c r="AV9" s="11">
        <f>SUM(AV4:AV8)</f>
        <v>12</v>
      </c>
      <c r="AW9" s="12">
        <f>AV9/AU9</f>
        <v>1</v>
      </c>
      <c r="AX9" s="11">
        <f>SUM(AX4:AX8)</f>
        <v>6</v>
      </c>
      <c r="AY9" s="11">
        <f>SUM(AY4:AY8)</f>
        <v>6</v>
      </c>
      <c r="AZ9" s="12">
        <f>AY9/AX9</f>
        <v>1</v>
      </c>
      <c r="BA9" s="11">
        <f>SUM(BA4:BA8)</f>
        <v>17</v>
      </c>
      <c r="BB9" s="11">
        <f>SUM(BB4:BB8)</f>
        <v>15</v>
      </c>
      <c r="BC9" s="12">
        <f>BB9/BA9</f>
        <v>0.882352941176471</v>
      </c>
      <c r="BD9" s="11">
        <f>SUM(BD4:BD8)</f>
        <v>106</v>
      </c>
      <c r="BE9" s="11">
        <f>SUM(BE4:BE8)</f>
        <v>76</v>
      </c>
      <c r="BF9" s="12">
        <f>BE9/BD9</f>
        <v>0.716981132075472</v>
      </c>
      <c r="BG9" s="24">
        <f t="shared" si="7"/>
        <v>709</v>
      </c>
      <c r="BH9" s="11">
        <f t="shared" si="4"/>
        <v>562</v>
      </c>
      <c r="BI9" s="25">
        <f t="shared" si="5"/>
        <v>0.792665726375176</v>
      </c>
    </row>
    <row r="10" spans="1:61">
      <c r="A10" s="7" t="s">
        <v>27</v>
      </c>
      <c r="B10" s="8">
        <v>252</v>
      </c>
      <c r="C10" s="8">
        <v>236</v>
      </c>
      <c r="D10" s="9">
        <f t="shared" si="0"/>
        <v>0.936507936507937</v>
      </c>
      <c r="E10" s="8"/>
      <c r="F10" s="8"/>
      <c r="G10" s="9"/>
      <c r="H10" s="8">
        <v>57</v>
      </c>
      <c r="I10" s="8">
        <v>54</v>
      </c>
      <c r="J10" s="9">
        <f t="shared" ref="J10" si="19">I10/H10</f>
        <v>0.947368421052632</v>
      </c>
      <c r="K10" s="8">
        <v>158</v>
      </c>
      <c r="L10" s="8">
        <v>152</v>
      </c>
      <c r="M10" s="9">
        <f t="shared" si="1"/>
        <v>0.962025316455696</v>
      </c>
      <c r="N10" s="8">
        <v>18</v>
      </c>
      <c r="O10" s="8">
        <v>14</v>
      </c>
      <c r="P10" s="9">
        <f t="shared" si="2"/>
        <v>0.777777777777778</v>
      </c>
      <c r="Q10" s="8">
        <v>12</v>
      </c>
      <c r="R10" s="8">
        <v>12</v>
      </c>
      <c r="S10" s="9">
        <f t="shared" si="11"/>
        <v>1</v>
      </c>
      <c r="T10" s="8"/>
      <c r="U10" s="8"/>
      <c r="V10" s="9"/>
      <c r="W10" s="8"/>
      <c r="X10" s="8"/>
      <c r="Y10" s="9"/>
      <c r="Z10" s="8">
        <v>1</v>
      </c>
      <c r="AA10" s="8">
        <v>1</v>
      </c>
      <c r="AB10" s="9">
        <f t="shared" si="3"/>
        <v>1</v>
      </c>
      <c r="AC10" s="8">
        <v>84</v>
      </c>
      <c r="AD10" s="8">
        <v>80</v>
      </c>
      <c r="AE10" s="9">
        <f t="shared" si="15"/>
        <v>0.952380952380952</v>
      </c>
      <c r="AF10" s="8">
        <v>133</v>
      </c>
      <c r="AG10" s="8">
        <v>130</v>
      </c>
      <c r="AH10" s="9">
        <f t="shared" ref="AH9:AH12" si="20">AG10/AF10</f>
        <v>0.977443609022556</v>
      </c>
      <c r="AI10" s="8">
        <v>11</v>
      </c>
      <c r="AJ10" s="8">
        <v>9</v>
      </c>
      <c r="AK10" s="9">
        <f t="shared" si="6"/>
        <v>0.818181818181818</v>
      </c>
      <c r="AL10" s="8">
        <v>17</v>
      </c>
      <c r="AM10" s="8">
        <v>16</v>
      </c>
      <c r="AN10" s="9">
        <f t="shared" si="17"/>
        <v>0.941176470588235</v>
      </c>
      <c r="AO10" s="8">
        <v>1</v>
      </c>
      <c r="AP10" s="8">
        <v>1</v>
      </c>
      <c r="AQ10" s="9">
        <f t="shared" si="18"/>
        <v>1</v>
      </c>
      <c r="AR10" s="8"/>
      <c r="AS10" s="8"/>
      <c r="AT10" s="9"/>
      <c r="AU10" s="8">
        <v>13</v>
      </c>
      <c r="AV10" s="8">
        <v>10</v>
      </c>
      <c r="AW10" s="9">
        <f>AV10/AU10</f>
        <v>0.769230769230769</v>
      </c>
      <c r="AX10" s="8">
        <v>7</v>
      </c>
      <c r="AY10" s="8">
        <v>6</v>
      </c>
      <c r="AZ10" s="9">
        <f>AY10/AX10</f>
        <v>0.857142857142857</v>
      </c>
      <c r="BA10" s="8"/>
      <c r="BB10" s="8"/>
      <c r="BC10" s="9"/>
      <c r="BD10" s="8">
        <v>28</v>
      </c>
      <c r="BE10" s="8">
        <v>28</v>
      </c>
      <c r="BF10" s="9">
        <f t="shared" ref="BF10:BF14" si="21">BE10/BD10</f>
        <v>1</v>
      </c>
      <c r="BG10" s="26">
        <f t="shared" si="7"/>
        <v>792</v>
      </c>
      <c r="BH10" s="8">
        <f t="shared" si="4"/>
        <v>749</v>
      </c>
      <c r="BI10" s="23">
        <f t="shared" si="5"/>
        <v>0.945707070707071</v>
      </c>
    </row>
    <row r="11" spans="1:61">
      <c r="A11" s="7" t="s">
        <v>28</v>
      </c>
      <c r="B11" s="8">
        <v>60</v>
      </c>
      <c r="C11" s="8">
        <v>54</v>
      </c>
      <c r="D11" s="9">
        <f t="shared" si="0"/>
        <v>0.9</v>
      </c>
      <c r="E11" s="8"/>
      <c r="F11" s="8"/>
      <c r="G11" s="9"/>
      <c r="H11" s="8"/>
      <c r="I11" s="8"/>
      <c r="J11" s="9"/>
      <c r="K11" s="8">
        <v>29</v>
      </c>
      <c r="L11" s="8">
        <v>29</v>
      </c>
      <c r="M11" s="9">
        <f t="shared" si="1"/>
        <v>1</v>
      </c>
      <c r="N11" s="8">
        <v>6</v>
      </c>
      <c r="O11" s="8">
        <v>6</v>
      </c>
      <c r="P11" s="9">
        <f t="shared" si="2"/>
        <v>1</v>
      </c>
      <c r="Q11" s="8"/>
      <c r="R11" s="8"/>
      <c r="S11" s="9"/>
      <c r="T11" s="8"/>
      <c r="U11" s="8"/>
      <c r="V11" s="9"/>
      <c r="W11" s="8"/>
      <c r="X11" s="8"/>
      <c r="Y11" s="9"/>
      <c r="Z11" s="8"/>
      <c r="AA11" s="8"/>
      <c r="AB11" s="9"/>
      <c r="AC11" s="8">
        <v>4</v>
      </c>
      <c r="AD11" s="8">
        <v>4</v>
      </c>
      <c r="AE11" s="9">
        <f t="shared" si="15"/>
        <v>1</v>
      </c>
      <c r="AF11" s="8">
        <v>11</v>
      </c>
      <c r="AG11" s="8">
        <v>10</v>
      </c>
      <c r="AH11" s="9">
        <f t="shared" si="20"/>
        <v>0.909090909090909</v>
      </c>
      <c r="AI11" s="8"/>
      <c r="AJ11" s="8"/>
      <c r="AK11" s="9"/>
      <c r="AL11" s="8">
        <v>3</v>
      </c>
      <c r="AM11" s="8">
        <v>3</v>
      </c>
      <c r="AN11" s="9">
        <f t="shared" si="17"/>
        <v>1</v>
      </c>
      <c r="AO11" s="8"/>
      <c r="AP11" s="8"/>
      <c r="AQ11" s="9"/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26">
        <f t="shared" si="7"/>
        <v>113</v>
      </c>
      <c r="BH11" s="8">
        <f t="shared" si="4"/>
        <v>106</v>
      </c>
      <c r="BI11" s="23">
        <f t="shared" si="5"/>
        <v>0.938053097345133</v>
      </c>
    </row>
    <row r="12" spans="1:61">
      <c r="A12" s="7" t="s">
        <v>29</v>
      </c>
      <c r="B12" s="8">
        <v>49</v>
      </c>
      <c r="C12" s="8">
        <v>42</v>
      </c>
      <c r="D12" s="9">
        <f t="shared" si="0"/>
        <v>0.857142857142857</v>
      </c>
      <c r="E12" s="8"/>
      <c r="F12" s="8"/>
      <c r="G12" s="9"/>
      <c r="H12" s="8">
        <v>3</v>
      </c>
      <c r="I12" s="8">
        <v>3</v>
      </c>
      <c r="J12" s="9">
        <f>I12/H12</f>
        <v>1</v>
      </c>
      <c r="K12" s="8">
        <v>24</v>
      </c>
      <c r="L12" s="8">
        <v>22</v>
      </c>
      <c r="M12" s="9">
        <f t="shared" si="1"/>
        <v>0.916666666666667</v>
      </c>
      <c r="N12" s="8">
        <v>4</v>
      </c>
      <c r="O12" s="8">
        <v>3</v>
      </c>
      <c r="P12" s="9">
        <f t="shared" si="2"/>
        <v>0.75</v>
      </c>
      <c r="Q12" s="8">
        <v>23</v>
      </c>
      <c r="R12" s="8">
        <v>23</v>
      </c>
      <c r="S12" s="9">
        <f t="shared" si="11"/>
        <v>1</v>
      </c>
      <c r="T12" s="8"/>
      <c r="U12" s="8"/>
      <c r="V12" s="9"/>
      <c r="W12" s="8"/>
      <c r="X12" s="8"/>
      <c r="Y12" s="9"/>
      <c r="Z12" s="8">
        <v>1</v>
      </c>
      <c r="AA12" s="8">
        <v>1</v>
      </c>
      <c r="AB12" s="9">
        <f>AA12/Z12</f>
        <v>1</v>
      </c>
      <c r="AC12" s="8">
        <v>16</v>
      </c>
      <c r="AD12" s="8">
        <v>14</v>
      </c>
      <c r="AE12" s="9">
        <f t="shared" si="15"/>
        <v>0.875</v>
      </c>
      <c r="AF12" s="8">
        <v>16</v>
      </c>
      <c r="AG12" s="8">
        <v>16</v>
      </c>
      <c r="AH12" s="9">
        <f t="shared" si="20"/>
        <v>1</v>
      </c>
      <c r="AI12" s="8">
        <v>7</v>
      </c>
      <c r="AJ12" s="8">
        <v>6</v>
      </c>
      <c r="AK12" s="9">
        <f>AJ12/AI12</f>
        <v>0.857142857142857</v>
      </c>
      <c r="AL12" s="8">
        <v>1</v>
      </c>
      <c r="AM12" s="8">
        <v>1</v>
      </c>
      <c r="AN12" s="9">
        <f t="shared" si="17"/>
        <v>1</v>
      </c>
      <c r="AO12" s="8"/>
      <c r="AP12" s="8"/>
      <c r="AQ12" s="9"/>
      <c r="AR12" s="8"/>
      <c r="AS12" s="8"/>
      <c r="AT12" s="9"/>
      <c r="AU12" s="8">
        <v>2</v>
      </c>
      <c r="AV12" s="8">
        <v>2</v>
      </c>
      <c r="AW12" s="9">
        <f>AV12/AU12</f>
        <v>1</v>
      </c>
      <c r="AX12" s="8">
        <v>2</v>
      </c>
      <c r="AY12" s="8">
        <v>2</v>
      </c>
      <c r="AZ12" s="9">
        <f>AY12/AX12</f>
        <v>1</v>
      </c>
      <c r="BA12" s="8"/>
      <c r="BB12" s="8"/>
      <c r="BC12" s="9"/>
      <c r="BD12" s="8">
        <v>8</v>
      </c>
      <c r="BE12" s="8">
        <v>7</v>
      </c>
      <c r="BF12" s="9">
        <f t="shared" ref="BF12:BF16" si="22">BE12/BD12</f>
        <v>0.875</v>
      </c>
      <c r="BG12" s="26">
        <f t="shared" si="7"/>
        <v>156</v>
      </c>
      <c r="BH12" s="8">
        <f t="shared" si="4"/>
        <v>142</v>
      </c>
      <c r="BI12" s="23">
        <f t="shared" si="5"/>
        <v>0.91025641025641</v>
      </c>
    </row>
    <row r="13" spans="1:61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26"/>
      <c r="BH13" s="8"/>
      <c r="BI13" s="23"/>
    </row>
    <row r="14" spans="1:61">
      <c r="A14" s="7" t="s">
        <v>31</v>
      </c>
      <c r="B14" s="8">
        <v>53</v>
      </c>
      <c r="C14" s="8">
        <v>44</v>
      </c>
      <c r="D14" s="9">
        <f t="shared" ref="D14:D26" si="23">C14/B14</f>
        <v>0.830188679245283</v>
      </c>
      <c r="E14" s="8"/>
      <c r="F14" s="8"/>
      <c r="G14" s="9"/>
      <c r="H14" s="8"/>
      <c r="I14" s="8"/>
      <c r="J14" s="9"/>
      <c r="K14" s="8">
        <v>8</v>
      </c>
      <c r="L14" s="8">
        <v>8</v>
      </c>
      <c r="M14" s="9">
        <f>L14/K14</f>
        <v>1</v>
      </c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8"/>
      <c r="AV14" s="8"/>
      <c r="AW14" s="9"/>
      <c r="AX14" s="8"/>
      <c r="AY14" s="8"/>
      <c r="AZ14" s="9"/>
      <c r="BA14" s="8"/>
      <c r="BB14" s="8"/>
      <c r="BC14" s="9"/>
      <c r="BD14" s="8">
        <v>2</v>
      </c>
      <c r="BE14" s="8">
        <v>2</v>
      </c>
      <c r="BF14" s="9">
        <f t="shared" ref="BF14:BF18" si="24">BE14/BD14</f>
        <v>1</v>
      </c>
      <c r="BG14" s="26">
        <f t="shared" si="7"/>
        <v>63</v>
      </c>
      <c r="BH14" s="8">
        <f t="shared" si="4"/>
        <v>54</v>
      </c>
      <c r="BI14" s="23">
        <f t="shared" ref="BI14:BI34" si="25">BH14/BG14</f>
        <v>0.857142857142857</v>
      </c>
    </row>
    <row r="15" spans="1:61">
      <c r="A15" s="7" t="s">
        <v>32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>
        <v>3</v>
      </c>
      <c r="R15" s="8">
        <v>3</v>
      </c>
      <c r="S15" s="9">
        <f t="shared" si="11"/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26">
        <f t="shared" si="7"/>
        <v>3</v>
      </c>
      <c r="BH15" s="8">
        <f t="shared" si="4"/>
        <v>3</v>
      </c>
      <c r="BI15" s="23">
        <f t="shared" si="25"/>
        <v>1</v>
      </c>
    </row>
    <row r="16" spans="1:61">
      <c r="A16" s="7" t="s">
        <v>33</v>
      </c>
      <c r="B16" s="8">
        <v>1</v>
      </c>
      <c r="C16" s="8">
        <v>1</v>
      </c>
      <c r="D16" s="9">
        <f>C16/B16</f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26">
        <f t="shared" si="7"/>
        <v>1</v>
      </c>
      <c r="BH16" s="8">
        <f t="shared" si="4"/>
        <v>1</v>
      </c>
      <c r="BI16" s="23">
        <f t="shared" si="25"/>
        <v>1</v>
      </c>
    </row>
    <row r="17" spans="1:61">
      <c r="A17" s="7" t="s">
        <v>34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26"/>
      <c r="BH17" s="8"/>
      <c r="BI17" s="23"/>
    </row>
    <row r="18" spans="1:61">
      <c r="A18" s="7" t="s">
        <v>35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26"/>
      <c r="BH18" s="8"/>
      <c r="BI18" s="23"/>
    </row>
    <row r="19" spans="1:61">
      <c r="A19" s="7" t="s">
        <v>36</v>
      </c>
      <c r="B19" s="8"/>
      <c r="C19" s="8"/>
      <c r="D19" s="9"/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26"/>
      <c r="BH19" s="8"/>
      <c r="BI19" s="23"/>
    </row>
    <row r="20" spans="1:61">
      <c r="A20" s="7" t="s">
        <v>37</v>
      </c>
      <c r="B20" s="8">
        <v>2</v>
      </c>
      <c r="C20" s="8">
        <v>1</v>
      </c>
      <c r="D20" s="9">
        <f t="shared" si="23"/>
        <v>0.5</v>
      </c>
      <c r="E20" s="8"/>
      <c r="F20" s="8"/>
      <c r="G20" s="9"/>
      <c r="H20" s="8"/>
      <c r="I20" s="8"/>
      <c r="J20" s="9"/>
      <c r="K20" s="8"/>
      <c r="L20" s="8"/>
      <c r="M20" s="9"/>
      <c r="N20" s="8">
        <v>1</v>
      </c>
      <c r="O20" s="8">
        <v>1</v>
      </c>
      <c r="P20" s="9">
        <f>O20/N20</f>
        <v>1</v>
      </c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26">
        <f t="shared" si="7"/>
        <v>3</v>
      </c>
      <c r="BH20" s="8">
        <f t="shared" si="4"/>
        <v>2</v>
      </c>
      <c r="BI20" s="23">
        <f t="shared" si="25"/>
        <v>0.666666666666667</v>
      </c>
    </row>
    <row r="21" spans="1:61">
      <c r="A21" s="7" t="s">
        <v>38</v>
      </c>
      <c r="B21" s="8">
        <v>2</v>
      </c>
      <c r="C21" s="8">
        <v>1</v>
      </c>
      <c r="D21" s="9">
        <f t="shared" si="23"/>
        <v>0.5</v>
      </c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26">
        <f t="shared" si="7"/>
        <v>2</v>
      </c>
      <c r="BH21" s="8">
        <f t="shared" si="4"/>
        <v>1</v>
      </c>
      <c r="BI21" s="23">
        <f t="shared" si="25"/>
        <v>0.5</v>
      </c>
    </row>
    <row r="22" spans="1:61">
      <c r="A22" s="10" t="s">
        <v>39</v>
      </c>
      <c r="B22" s="11">
        <f t="shared" ref="B22:F22" si="26">SUM(B10:B21)</f>
        <v>419</v>
      </c>
      <c r="C22" s="11">
        <f t="shared" si="26"/>
        <v>379</v>
      </c>
      <c r="D22" s="12">
        <f t="shared" si="23"/>
        <v>0.904534606205251</v>
      </c>
      <c r="E22" s="11"/>
      <c r="F22" s="11"/>
      <c r="G22" s="12"/>
      <c r="H22" s="11">
        <f>SUM(H10:H21)</f>
        <v>60</v>
      </c>
      <c r="I22" s="11">
        <f>SUM(I10:I21)</f>
        <v>57</v>
      </c>
      <c r="J22" s="12">
        <f>I22/H22</f>
        <v>0.95</v>
      </c>
      <c r="K22" s="11">
        <f t="shared" ref="K22:O22" si="27">SUM(K10:K21)</f>
        <v>219</v>
      </c>
      <c r="L22" s="11">
        <f t="shared" si="27"/>
        <v>211</v>
      </c>
      <c r="M22" s="12">
        <f t="shared" ref="M22:M26" si="28">L22/K22</f>
        <v>0.963470319634703</v>
      </c>
      <c r="N22" s="11">
        <f t="shared" si="27"/>
        <v>29</v>
      </c>
      <c r="O22" s="11">
        <f t="shared" si="27"/>
        <v>24</v>
      </c>
      <c r="P22" s="12">
        <f>O22/N22</f>
        <v>0.827586206896552</v>
      </c>
      <c r="Q22" s="11">
        <f t="shared" ref="Q22:R22" si="29">SUM(Q10:Q21)</f>
        <v>38</v>
      </c>
      <c r="R22" s="11">
        <f t="shared" si="29"/>
        <v>38</v>
      </c>
      <c r="S22" s="12">
        <f t="shared" ref="S22:S23" si="30">R22/Q22</f>
        <v>1</v>
      </c>
      <c r="T22" s="11"/>
      <c r="U22" s="11"/>
      <c r="V22" s="12"/>
      <c r="W22" s="11"/>
      <c r="X22" s="11"/>
      <c r="Y22" s="12"/>
      <c r="Z22" s="11">
        <f t="shared" ref="Z22:AD22" si="31">SUM(Z10:Z21)</f>
        <v>2</v>
      </c>
      <c r="AA22" s="11">
        <f t="shared" si="31"/>
        <v>2</v>
      </c>
      <c r="AB22" s="12">
        <f>AA22/Z22</f>
        <v>1</v>
      </c>
      <c r="AC22" s="11">
        <f t="shared" si="31"/>
        <v>104</v>
      </c>
      <c r="AD22" s="11">
        <f t="shared" si="31"/>
        <v>98</v>
      </c>
      <c r="AE22" s="12">
        <f t="shared" ref="AE22:AE26" si="32">AD22/AC22</f>
        <v>0.942307692307692</v>
      </c>
      <c r="AF22" s="11">
        <f t="shared" ref="AF22:AJ22" si="33">SUM(AF10:AF21)</f>
        <v>160</v>
      </c>
      <c r="AG22" s="11">
        <f t="shared" si="33"/>
        <v>156</v>
      </c>
      <c r="AH22" s="12">
        <f t="shared" ref="AH22:AH26" si="34">AG22/AF22</f>
        <v>0.975</v>
      </c>
      <c r="AI22" s="11">
        <f t="shared" si="33"/>
        <v>18</v>
      </c>
      <c r="AJ22" s="11">
        <f t="shared" si="33"/>
        <v>15</v>
      </c>
      <c r="AK22" s="12">
        <f>AJ22/AI22</f>
        <v>0.833333333333333</v>
      </c>
      <c r="AL22" s="11">
        <f t="shared" ref="AL22:AP22" si="35">SUM(AL10:AL21)</f>
        <v>21</v>
      </c>
      <c r="AM22" s="11">
        <f t="shared" si="35"/>
        <v>20</v>
      </c>
      <c r="AN22" s="12">
        <f t="shared" ref="AN22:AN24" si="36">AM22/AL22</f>
        <v>0.952380952380952</v>
      </c>
      <c r="AO22" s="11">
        <f t="shared" si="35"/>
        <v>1</v>
      </c>
      <c r="AP22" s="11">
        <f t="shared" si="35"/>
        <v>1</v>
      </c>
      <c r="AQ22" s="12">
        <f t="shared" ref="AQ22:AQ23" si="37">AP22/AO22</f>
        <v>1</v>
      </c>
      <c r="AR22" s="11"/>
      <c r="AS22" s="11"/>
      <c r="AT22" s="12"/>
      <c r="AU22" s="11">
        <f t="shared" ref="AU22:AY22" si="38">SUM(AU10:AU21)</f>
        <v>15</v>
      </c>
      <c r="AV22" s="11">
        <f t="shared" si="38"/>
        <v>12</v>
      </c>
      <c r="AW22" s="12">
        <f t="shared" ref="AW22:AW24" si="39">AV22/AU22</f>
        <v>0.8</v>
      </c>
      <c r="AX22" s="11">
        <f t="shared" si="38"/>
        <v>9</v>
      </c>
      <c r="AY22" s="11">
        <f t="shared" si="38"/>
        <v>8</v>
      </c>
      <c r="AZ22" s="12">
        <f t="shared" ref="AZ22:AZ24" si="40">AY22/AX22</f>
        <v>0.888888888888889</v>
      </c>
      <c r="BA22" s="11"/>
      <c r="BB22" s="11"/>
      <c r="BC22" s="12"/>
      <c r="BD22" s="11">
        <f>SUM(BD10:BD21)</f>
        <v>38</v>
      </c>
      <c r="BE22" s="11">
        <f>SUM(BE10:BE21)</f>
        <v>37</v>
      </c>
      <c r="BF22" s="12">
        <f>BE22/BD22</f>
        <v>0.973684210526316</v>
      </c>
      <c r="BG22" s="24">
        <f t="shared" si="7"/>
        <v>1133</v>
      </c>
      <c r="BH22" s="11">
        <f t="shared" si="4"/>
        <v>1058</v>
      </c>
      <c r="BI22" s="25">
        <f t="shared" si="25"/>
        <v>0.933804060017652</v>
      </c>
    </row>
    <row r="23" spans="1:61">
      <c r="A23" s="10" t="s">
        <v>40</v>
      </c>
      <c r="B23" s="11">
        <f t="shared" ref="B23:F23" si="41">B9+B22</f>
        <v>479</v>
      </c>
      <c r="C23" s="11">
        <f t="shared" si="41"/>
        <v>420</v>
      </c>
      <c r="D23" s="12">
        <f t="shared" si="23"/>
        <v>0.876826722338205</v>
      </c>
      <c r="E23" s="11"/>
      <c r="F23" s="11"/>
      <c r="G23" s="12"/>
      <c r="H23" s="11">
        <f t="shared" ref="H23:L23" si="42">H9+H22</f>
        <v>130</v>
      </c>
      <c r="I23" s="11">
        <f t="shared" si="42"/>
        <v>107</v>
      </c>
      <c r="J23" s="12">
        <f>I23/H23</f>
        <v>0.823076923076923</v>
      </c>
      <c r="K23" s="11">
        <f t="shared" si="42"/>
        <v>289</v>
      </c>
      <c r="L23" s="11">
        <f t="shared" si="42"/>
        <v>270</v>
      </c>
      <c r="M23" s="12">
        <f t="shared" si="28"/>
        <v>0.934256055363322</v>
      </c>
      <c r="N23" s="11">
        <f t="shared" ref="N23:R23" si="43">N9+N22</f>
        <v>109</v>
      </c>
      <c r="O23" s="11">
        <f t="shared" si="43"/>
        <v>94</v>
      </c>
      <c r="P23" s="12">
        <f>O23/N23</f>
        <v>0.862385321100917</v>
      </c>
      <c r="Q23" s="11">
        <f t="shared" si="43"/>
        <v>74</v>
      </c>
      <c r="R23" s="11">
        <f t="shared" si="43"/>
        <v>69</v>
      </c>
      <c r="S23" s="12">
        <f t="shared" si="30"/>
        <v>0.932432432432432</v>
      </c>
      <c r="T23" s="11">
        <f t="shared" ref="T23:X23" si="44">T9+T22</f>
        <v>16</v>
      </c>
      <c r="U23" s="11">
        <f t="shared" si="44"/>
        <v>15</v>
      </c>
      <c r="V23" s="12">
        <f>U23/T23</f>
        <v>0.9375</v>
      </c>
      <c r="W23" s="11">
        <f t="shared" si="44"/>
        <v>46</v>
      </c>
      <c r="X23" s="11">
        <f t="shared" si="44"/>
        <v>44</v>
      </c>
      <c r="Y23" s="12">
        <f>X23/W23</f>
        <v>0.956521739130435</v>
      </c>
      <c r="Z23" s="11">
        <f t="shared" ref="Z23:AD23" si="45">Z9+Z22</f>
        <v>113</v>
      </c>
      <c r="AA23" s="11">
        <f t="shared" si="45"/>
        <v>87</v>
      </c>
      <c r="AB23" s="12">
        <f>AA23/Z23</f>
        <v>0.769911504424779</v>
      </c>
      <c r="AC23" s="11">
        <f t="shared" si="45"/>
        <v>108</v>
      </c>
      <c r="AD23" s="11">
        <f t="shared" si="45"/>
        <v>99</v>
      </c>
      <c r="AE23" s="12">
        <f t="shared" si="32"/>
        <v>0.916666666666667</v>
      </c>
      <c r="AF23" s="11">
        <f t="shared" ref="AF23:AJ23" si="46">AF9+AF22</f>
        <v>160</v>
      </c>
      <c r="AG23" s="11">
        <f t="shared" si="46"/>
        <v>156</v>
      </c>
      <c r="AH23" s="12">
        <f t="shared" si="34"/>
        <v>0.975</v>
      </c>
      <c r="AI23" s="11">
        <f t="shared" si="46"/>
        <v>64</v>
      </c>
      <c r="AJ23" s="11">
        <f t="shared" si="46"/>
        <v>51</v>
      </c>
      <c r="AK23" s="12">
        <f>AJ23/AI23</f>
        <v>0.796875</v>
      </c>
      <c r="AL23" s="11">
        <f t="shared" ref="AL23:AP23" si="47">AL9+AL22</f>
        <v>45</v>
      </c>
      <c r="AM23" s="11">
        <f t="shared" si="47"/>
        <v>39</v>
      </c>
      <c r="AN23" s="12">
        <f t="shared" si="36"/>
        <v>0.866666666666667</v>
      </c>
      <c r="AO23" s="11">
        <f t="shared" si="47"/>
        <v>6</v>
      </c>
      <c r="AP23" s="11">
        <f t="shared" si="47"/>
        <v>3</v>
      </c>
      <c r="AQ23" s="12">
        <f t="shared" si="37"/>
        <v>0.5</v>
      </c>
      <c r="AR23" s="11"/>
      <c r="AS23" s="11"/>
      <c r="AT23" s="12"/>
      <c r="AU23" s="11">
        <f t="shared" ref="AU23:AY23" si="48">AU9+AU22</f>
        <v>27</v>
      </c>
      <c r="AV23" s="11">
        <f t="shared" si="48"/>
        <v>24</v>
      </c>
      <c r="AW23" s="12">
        <f t="shared" si="39"/>
        <v>0.888888888888889</v>
      </c>
      <c r="AX23" s="11">
        <f t="shared" si="48"/>
        <v>15</v>
      </c>
      <c r="AY23" s="11">
        <f t="shared" si="48"/>
        <v>14</v>
      </c>
      <c r="AZ23" s="12">
        <f t="shared" si="40"/>
        <v>0.933333333333333</v>
      </c>
      <c r="BA23" s="11">
        <f>BA9+BA22</f>
        <v>17</v>
      </c>
      <c r="BB23" s="11">
        <f>BB9+BB22</f>
        <v>15</v>
      </c>
      <c r="BC23" s="12">
        <f>BB23/BA23</f>
        <v>0.882352941176471</v>
      </c>
      <c r="BD23" s="11">
        <f>BD9+BD22</f>
        <v>144</v>
      </c>
      <c r="BE23" s="11">
        <f>BE9+BE22</f>
        <v>113</v>
      </c>
      <c r="BF23" s="12">
        <f>BE23/BD23</f>
        <v>0.784722222222222</v>
      </c>
      <c r="BG23" s="24">
        <f t="shared" si="7"/>
        <v>1842</v>
      </c>
      <c r="BH23" s="11">
        <f t="shared" si="4"/>
        <v>1620</v>
      </c>
      <c r="BI23" s="25">
        <f t="shared" si="25"/>
        <v>0.879478827361563</v>
      </c>
    </row>
    <row r="24" spans="1:61">
      <c r="A24" s="7" t="s">
        <v>41</v>
      </c>
      <c r="B24" s="8">
        <v>5</v>
      </c>
      <c r="C24" s="8">
        <v>3</v>
      </c>
      <c r="D24" s="9">
        <f t="shared" si="23"/>
        <v>0.6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v>4</v>
      </c>
      <c r="AD24" s="8">
        <v>2</v>
      </c>
      <c r="AE24" s="9">
        <f t="shared" si="32"/>
        <v>0.5</v>
      </c>
      <c r="AF24" s="8">
        <v>2</v>
      </c>
      <c r="AG24" s="8">
        <v>2</v>
      </c>
      <c r="AH24" s="9">
        <f t="shared" si="34"/>
        <v>1</v>
      </c>
      <c r="AI24" s="8"/>
      <c r="AJ24" s="8"/>
      <c r="AK24" s="9"/>
      <c r="AL24" s="8">
        <v>1</v>
      </c>
      <c r="AM24" s="8">
        <v>1</v>
      </c>
      <c r="AN24" s="9">
        <f t="shared" si="36"/>
        <v>1</v>
      </c>
      <c r="AO24" s="8"/>
      <c r="AP24" s="8"/>
      <c r="AQ24" s="9"/>
      <c r="AR24" s="8"/>
      <c r="AS24" s="8"/>
      <c r="AT24" s="9"/>
      <c r="AU24" s="8"/>
      <c r="AV24" s="8"/>
      <c r="AW24" s="9"/>
      <c r="AX24" s="8">
        <v>1</v>
      </c>
      <c r="AY24" s="8">
        <v>1</v>
      </c>
      <c r="AZ24" s="9">
        <f t="shared" si="40"/>
        <v>1</v>
      </c>
      <c r="BA24" s="8"/>
      <c r="BB24" s="8"/>
      <c r="BC24" s="9"/>
      <c r="BD24" s="8"/>
      <c r="BE24" s="8"/>
      <c r="BF24" s="9"/>
      <c r="BG24" s="26">
        <f t="shared" si="7"/>
        <v>13</v>
      </c>
      <c r="BH24" s="8">
        <f t="shared" si="4"/>
        <v>9</v>
      </c>
      <c r="BI24" s="23">
        <f t="shared" si="25"/>
        <v>0.692307692307692</v>
      </c>
    </row>
    <row r="25" spans="1:61">
      <c r="A25" s="7" t="s">
        <v>42</v>
      </c>
      <c r="B25" s="8">
        <v>1</v>
      </c>
      <c r="C25" s="8">
        <v>0</v>
      </c>
      <c r="D25" s="9">
        <f t="shared" si="23"/>
        <v>0</v>
      </c>
      <c r="E25" s="8"/>
      <c r="F25" s="8"/>
      <c r="G25" s="9"/>
      <c r="H25" s="8"/>
      <c r="I25" s="8"/>
      <c r="J25" s="9"/>
      <c r="K25" s="8">
        <v>2</v>
      </c>
      <c r="L25" s="8">
        <v>2</v>
      </c>
      <c r="M25" s="9">
        <f>L25/K25</f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>
        <v>1</v>
      </c>
      <c r="AD25" s="8">
        <v>1</v>
      </c>
      <c r="AE25" s="9">
        <f t="shared" si="32"/>
        <v>1</v>
      </c>
      <c r="AF25" s="8">
        <v>2</v>
      </c>
      <c r="AG25" s="8">
        <v>2</v>
      </c>
      <c r="AH25" s="9">
        <f t="shared" si="34"/>
        <v>1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8"/>
      <c r="AV25" s="8"/>
      <c r="AW25" s="9"/>
      <c r="AX25" s="8"/>
      <c r="AY25" s="8"/>
      <c r="AZ25" s="9"/>
      <c r="BA25" s="8"/>
      <c r="BB25" s="8"/>
      <c r="BC25" s="9"/>
      <c r="BD25" s="8"/>
      <c r="BE25" s="8"/>
      <c r="BF25" s="9"/>
      <c r="BG25" s="26">
        <f t="shared" si="7"/>
        <v>6</v>
      </c>
      <c r="BH25" s="8">
        <f t="shared" si="4"/>
        <v>5</v>
      </c>
      <c r="BI25" s="23">
        <f t="shared" si="25"/>
        <v>0.833333333333333</v>
      </c>
    </row>
    <row r="26" spans="1:61">
      <c r="A26" s="7" t="s">
        <v>43</v>
      </c>
      <c r="B26" s="8">
        <v>13</v>
      </c>
      <c r="C26" s="8">
        <v>11</v>
      </c>
      <c r="D26" s="9">
        <f t="shared" si="23"/>
        <v>0.846153846153846</v>
      </c>
      <c r="E26" s="8"/>
      <c r="F26" s="8"/>
      <c r="G26" s="9"/>
      <c r="H26" s="8"/>
      <c r="I26" s="8"/>
      <c r="J26" s="9"/>
      <c r="K26" s="8">
        <v>6</v>
      </c>
      <c r="L26" s="8">
        <v>6</v>
      </c>
      <c r="M26" s="9">
        <f t="shared" si="28"/>
        <v>1</v>
      </c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>
        <v>1</v>
      </c>
      <c r="AD26" s="8">
        <v>1</v>
      </c>
      <c r="AE26" s="9">
        <f t="shared" si="32"/>
        <v>1</v>
      </c>
      <c r="AF26" s="8">
        <v>2</v>
      </c>
      <c r="AG26" s="8">
        <v>1</v>
      </c>
      <c r="AH26" s="9">
        <f t="shared" si="34"/>
        <v>0.5</v>
      </c>
      <c r="AI26" s="8"/>
      <c r="AJ26" s="8"/>
      <c r="AK26" s="9"/>
      <c r="AL26" s="8">
        <v>4</v>
      </c>
      <c r="AM26" s="8">
        <v>4</v>
      </c>
      <c r="AN26" s="9">
        <f>AM26/AL26</f>
        <v>1</v>
      </c>
      <c r="AO26" s="8">
        <v>5</v>
      </c>
      <c r="AP26" s="8">
        <v>5</v>
      </c>
      <c r="AQ26" s="9">
        <f t="shared" ref="AQ26:AQ32" si="49">AP26/AO26</f>
        <v>1</v>
      </c>
      <c r="AR26" s="8">
        <v>2</v>
      </c>
      <c r="AS26" s="8">
        <v>2</v>
      </c>
      <c r="AT26" s="9">
        <f t="shared" ref="AT26:AT31" si="50">AS26/AR26</f>
        <v>1</v>
      </c>
      <c r="AU26" s="8"/>
      <c r="AV26" s="8"/>
      <c r="AW26" s="9"/>
      <c r="AX26" s="8">
        <v>1</v>
      </c>
      <c r="AY26" s="8">
        <v>1</v>
      </c>
      <c r="AZ26" s="9">
        <f>AY26/AX26</f>
        <v>1</v>
      </c>
      <c r="BA26" s="8"/>
      <c r="BB26" s="8"/>
      <c r="BC26" s="9"/>
      <c r="BD26" s="8"/>
      <c r="BE26" s="8"/>
      <c r="BF26" s="9"/>
      <c r="BG26" s="26">
        <f t="shared" si="7"/>
        <v>34</v>
      </c>
      <c r="BH26" s="8">
        <f t="shared" si="4"/>
        <v>31</v>
      </c>
      <c r="BI26" s="23">
        <f t="shared" si="25"/>
        <v>0.911764705882353</v>
      </c>
    </row>
    <row r="27" spans="1:61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26"/>
      <c r="BH27" s="8"/>
      <c r="BI27" s="23"/>
    </row>
    <row r="28" spans="1:61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>
        <v>1</v>
      </c>
      <c r="AP28" s="8">
        <v>1</v>
      </c>
      <c r="AQ28" s="9">
        <f>AP28/AO28</f>
        <v>1</v>
      </c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26">
        <f t="shared" si="7"/>
        <v>1</v>
      </c>
      <c r="BH28" s="8">
        <f t="shared" si="4"/>
        <v>1</v>
      </c>
      <c r="BI28" s="23">
        <f t="shared" si="25"/>
        <v>1</v>
      </c>
    </row>
    <row r="29" spans="1:61">
      <c r="A29" s="10" t="s">
        <v>46</v>
      </c>
      <c r="B29" s="11">
        <f>SUM(B24:B28)</f>
        <v>19</v>
      </c>
      <c r="C29" s="11">
        <f>SUM(C24:C28)</f>
        <v>14</v>
      </c>
      <c r="D29" s="12">
        <f t="shared" ref="D29:D34" si="51">C29/B29</f>
        <v>0.736842105263158</v>
      </c>
      <c r="E29" s="11"/>
      <c r="F29" s="11"/>
      <c r="G29" s="12"/>
      <c r="H29" s="11"/>
      <c r="I29" s="11"/>
      <c r="J29" s="12"/>
      <c r="K29" s="11">
        <f>SUM(K24:K28)</f>
        <v>8</v>
      </c>
      <c r="L29" s="11">
        <f>SUM(L24:L28)</f>
        <v>8</v>
      </c>
      <c r="M29" s="12">
        <f t="shared" ref="M29:M40" si="52">L29/K29</f>
        <v>1</v>
      </c>
      <c r="N29" s="11"/>
      <c r="O29" s="11"/>
      <c r="P29" s="12"/>
      <c r="Q29" s="11"/>
      <c r="R29" s="11"/>
      <c r="S29" s="12"/>
      <c r="T29" s="11"/>
      <c r="U29" s="11"/>
      <c r="V29" s="12"/>
      <c r="W29" s="11"/>
      <c r="X29" s="11"/>
      <c r="Y29" s="12"/>
      <c r="Z29" s="11"/>
      <c r="AA29" s="11"/>
      <c r="AB29" s="12"/>
      <c r="AC29" s="11">
        <f t="shared" ref="AC29:AG29" si="53">SUM(AC24:AC28)</f>
        <v>6</v>
      </c>
      <c r="AD29" s="11">
        <f t="shared" si="53"/>
        <v>4</v>
      </c>
      <c r="AE29" s="12">
        <f>AD29/AC29</f>
        <v>0.666666666666667</v>
      </c>
      <c r="AF29" s="11">
        <f t="shared" si="53"/>
        <v>6</v>
      </c>
      <c r="AG29" s="11">
        <f t="shared" si="53"/>
        <v>5</v>
      </c>
      <c r="AH29" s="12">
        <f t="shared" ref="AH28:AH39" si="54">AG29/AF29</f>
        <v>0.833333333333333</v>
      </c>
      <c r="AI29" s="11"/>
      <c r="AJ29" s="11"/>
      <c r="AK29" s="12"/>
      <c r="AL29" s="11">
        <f t="shared" ref="AL29:AP29" si="55">SUM(AL24:AL28)</f>
        <v>5</v>
      </c>
      <c r="AM29" s="11">
        <f t="shared" si="55"/>
        <v>5</v>
      </c>
      <c r="AN29" s="12">
        <f>AM29/AL29</f>
        <v>1</v>
      </c>
      <c r="AO29" s="11">
        <f t="shared" si="55"/>
        <v>6</v>
      </c>
      <c r="AP29" s="11">
        <f t="shared" si="55"/>
        <v>6</v>
      </c>
      <c r="AQ29" s="12">
        <f t="shared" si="49"/>
        <v>1</v>
      </c>
      <c r="AR29" s="11">
        <f>SUM(AR24:AR28)</f>
        <v>2</v>
      </c>
      <c r="AS29" s="11">
        <f>SUM(AS24:AS28)</f>
        <v>2</v>
      </c>
      <c r="AT29" s="12">
        <f t="shared" si="50"/>
        <v>1</v>
      </c>
      <c r="AU29" s="11"/>
      <c r="AV29" s="11"/>
      <c r="AW29" s="12"/>
      <c r="AX29" s="11">
        <f t="shared" ref="AU29:AY29" si="56">SUM(AX24:AX28)</f>
        <v>2</v>
      </c>
      <c r="AY29" s="11">
        <f t="shared" si="56"/>
        <v>2</v>
      </c>
      <c r="AZ29" s="12">
        <f>AY29/AX29</f>
        <v>1</v>
      </c>
      <c r="BA29" s="11"/>
      <c r="BB29" s="11"/>
      <c r="BC29" s="12"/>
      <c r="BD29" s="11"/>
      <c r="BE29" s="11"/>
      <c r="BF29" s="12"/>
      <c r="BG29" s="24">
        <f t="shared" si="7"/>
        <v>54</v>
      </c>
      <c r="BH29" s="11">
        <f t="shared" si="4"/>
        <v>46</v>
      </c>
      <c r="BI29" s="25">
        <f t="shared" si="25"/>
        <v>0.851851851851852</v>
      </c>
    </row>
    <row r="30" spans="1:61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8"/>
      <c r="AV30" s="8"/>
      <c r="AW30" s="9"/>
      <c r="AX30" s="8"/>
      <c r="AY30" s="8"/>
      <c r="AZ30" s="9"/>
      <c r="BA30" s="8"/>
      <c r="BB30" s="8"/>
      <c r="BC30" s="9"/>
      <c r="BD30" s="8"/>
      <c r="BE30" s="8"/>
      <c r="BF30" s="9"/>
      <c r="BG30" s="26"/>
      <c r="BH30" s="8"/>
      <c r="BI30" s="23"/>
    </row>
    <row r="31" spans="1:61">
      <c r="A31" s="7" t="s">
        <v>48</v>
      </c>
      <c r="B31" s="8">
        <v>2</v>
      </c>
      <c r="C31" s="8">
        <v>2</v>
      </c>
      <c r="D31" s="9">
        <f>C31/B31</f>
        <v>1</v>
      </c>
      <c r="E31" s="8"/>
      <c r="F31" s="8"/>
      <c r="G31" s="9"/>
      <c r="H31" s="8"/>
      <c r="I31" s="8"/>
      <c r="J31" s="9"/>
      <c r="K31" s="30">
        <v>3</v>
      </c>
      <c r="L31" s="8">
        <v>3</v>
      </c>
      <c r="M31" s="9">
        <f t="shared" si="52"/>
        <v>1</v>
      </c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>
        <v>1</v>
      </c>
      <c r="AP31" s="8">
        <v>1</v>
      </c>
      <c r="AQ31" s="9">
        <f t="shared" si="49"/>
        <v>1</v>
      </c>
      <c r="AR31" s="8">
        <v>1</v>
      </c>
      <c r="AS31" s="8">
        <v>1</v>
      </c>
      <c r="AT31" s="9">
        <f t="shared" si="50"/>
        <v>1</v>
      </c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26">
        <f t="shared" si="7"/>
        <v>7</v>
      </c>
      <c r="BH31" s="8">
        <f t="shared" si="4"/>
        <v>7</v>
      </c>
      <c r="BI31" s="23">
        <f t="shared" si="25"/>
        <v>1</v>
      </c>
    </row>
    <row r="32" spans="1:61">
      <c r="A32" s="7" t="s">
        <v>49</v>
      </c>
      <c r="B32" s="8">
        <v>81</v>
      </c>
      <c r="C32" s="8">
        <v>78</v>
      </c>
      <c r="D32" s="9">
        <f t="shared" si="51"/>
        <v>0.962962962962963</v>
      </c>
      <c r="E32" s="8"/>
      <c r="F32" s="8"/>
      <c r="G32" s="9"/>
      <c r="H32" s="8"/>
      <c r="I32" s="8"/>
      <c r="J32" s="9"/>
      <c r="K32" s="8">
        <v>29</v>
      </c>
      <c r="L32" s="8">
        <v>26</v>
      </c>
      <c r="M32" s="9">
        <f t="shared" si="52"/>
        <v>0.896551724137931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/>
      <c r="AG32" s="8"/>
      <c r="AH32" s="9"/>
      <c r="AI32" s="8"/>
      <c r="AJ32" s="8"/>
      <c r="AK32" s="9"/>
      <c r="AL32" s="8"/>
      <c r="AM32" s="8"/>
      <c r="AN32" s="9"/>
      <c r="AO32" s="8">
        <v>8</v>
      </c>
      <c r="AP32" s="8">
        <v>7</v>
      </c>
      <c r="AQ32" s="9">
        <f t="shared" si="49"/>
        <v>0.875</v>
      </c>
      <c r="AR32" s="8">
        <v>4</v>
      </c>
      <c r="AS32" s="8">
        <v>4</v>
      </c>
      <c r="AT32" s="9">
        <f t="shared" ref="AT32:AT36" si="57">AS32/AR32</f>
        <v>1</v>
      </c>
      <c r="AU32" s="8"/>
      <c r="AV32" s="8"/>
      <c r="AW32" s="9"/>
      <c r="AX32" s="8">
        <v>1</v>
      </c>
      <c r="AY32" s="8">
        <v>1</v>
      </c>
      <c r="AZ32" s="9">
        <f>AY32/AX32</f>
        <v>1</v>
      </c>
      <c r="BA32" s="8"/>
      <c r="BB32" s="8"/>
      <c r="BC32" s="9"/>
      <c r="BD32" s="8"/>
      <c r="BE32" s="8"/>
      <c r="BF32" s="9"/>
      <c r="BG32" s="26">
        <f t="shared" si="7"/>
        <v>123</v>
      </c>
      <c r="BH32" s="8">
        <f t="shared" si="4"/>
        <v>116</v>
      </c>
      <c r="BI32" s="23">
        <f t="shared" si="25"/>
        <v>0.943089430894309</v>
      </c>
    </row>
    <row r="33" spans="1:61">
      <c r="A33" s="7" t="s">
        <v>50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>
        <v>1</v>
      </c>
      <c r="AG33" s="8">
        <v>1</v>
      </c>
      <c r="AH33" s="9">
        <f t="shared" si="54"/>
        <v>1</v>
      </c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26">
        <f t="shared" si="7"/>
        <v>1</v>
      </c>
      <c r="BH33" s="8">
        <f t="shared" si="4"/>
        <v>1</v>
      </c>
      <c r="BI33" s="23">
        <f t="shared" si="25"/>
        <v>1</v>
      </c>
    </row>
    <row r="34" spans="1:61">
      <c r="A34" s="7" t="s">
        <v>51</v>
      </c>
      <c r="B34" s="8">
        <v>1</v>
      </c>
      <c r="C34" s="8">
        <v>1</v>
      </c>
      <c r="D34" s="9">
        <f t="shared" si="51"/>
        <v>1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26">
        <f t="shared" si="7"/>
        <v>1</v>
      </c>
      <c r="BH34" s="8">
        <f t="shared" si="4"/>
        <v>1</v>
      </c>
      <c r="BI34" s="23">
        <f t="shared" si="25"/>
        <v>1</v>
      </c>
    </row>
    <row r="35" spans="1:61">
      <c r="A35" s="10" t="s">
        <v>52</v>
      </c>
      <c r="B35" s="11">
        <f>SUM(B30:B34)</f>
        <v>84</v>
      </c>
      <c r="C35" s="11">
        <f>SUM(C30:C34)</f>
        <v>81</v>
      </c>
      <c r="D35" s="12">
        <f t="shared" ref="D35:D40" si="58">C35/B35</f>
        <v>0.964285714285714</v>
      </c>
      <c r="E35" s="11"/>
      <c r="F35" s="11"/>
      <c r="G35" s="12"/>
      <c r="H35" s="11"/>
      <c r="I35" s="11"/>
      <c r="J35" s="12"/>
      <c r="K35" s="11">
        <f>SUM(K30:K34)</f>
        <v>32</v>
      </c>
      <c r="L35" s="11">
        <f>SUM(L30:L34)</f>
        <v>29</v>
      </c>
      <c r="M35" s="12">
        <f t="shared" si="52"/>
        <v>0.90625</v>
      </c>
      <c r="N35" s="11"/>
      <c r="O35" s="11"/>
      <c r="P35" s="12"/>
      <c r="Q35" s="11"/>
      <c r="R35" s="11"/>
      <c r="S35" s="12"/>
      <c r="T35" s="11"/>
      <c r="U35" s="11"/>
      <c r="V35" s="12"/>
      <c r="W35" s="11"/>
      <c r="X35" s="11"/>
      <c r="Y35" s="12"/>
      <c r="Z35" s="11"/>
      <c r="AA35" s="11"/>
      <c r="AB35" s="12"/>
      <c r="AC35" s="11"/>
      <c r="AD35" s="11"/>
      <c r="AE35" s="12"/>
      <c r="AF35" s="11">
        <f t="shared" ref="AC35:AG35" si="59">SUM(AF30:AF34)</f>
        <v>1</v>
      </c>
      <c r="AG35" s="11">
        <f t="shared" si="59"/>
        <v>1</v>
      </c>
      <c r="AH35" s="12">
        <f t="shared" si="54"/>
        <v>1</v>
      </c>
      <c r="AI35" s="11"/>
      <c r="AJ35" s="11"/>
      <c r="AK35" s="12"/>
      <c r="AL35" s="11"/>
      <c r="AM35" s="11"/>
      <c r="AN35" s="12"/>
      <c r="AO35" s="11">
        <f t="shared" ref="AO35:AS35" si="60">SUM(AO30:AO34)</f>
        <v>9</v>
      </c>
      <c r="AP35" s="11">
        <f t="shared" si="60"/>
        <v>8</v>
      </c>
      <c r="AQ35" s="12">
        <f t="shared" ref="AQ35:AQ38" si="61">AP35/AO35</f>
        <v>0.888888888888889</v>
      </c>
      <c r="AR35" s="11">
        <f t="shared" si="60"/>
        <v>5</v>
      </c>
      <c r="AS35" s="11">
        <f t="shared" si="60"/>
        <v>5</v>
      </c>
      <c r="AT35" s="12">
        <f t="shared" si="57"/>
        <v>1</v>
      </c>
      <c r="AU35" s="11"/>
      <c r="AV35" s="11"/>
      <c r="AW35" s="12"/>
      <c r="AX35" s="11">
        <f>SUM(AX30:AX34)</f>
        <v>1</v>
      </c>
      <c r="AY35" s="11">
        <f>SUM(AY30:AY34)</f>
        <v>1</v>
      </c>
      <c r="AZ35" s="12">
        <f>AY35/AX35</f>
        <v>1</v>
      </c>
      <c r="BA35" s="11"/>
      <c r="BB35" s="11"/>
      <c r="BC35" s="12"/>
      <c r="BD35" s="11"/>
      <c r="BE35" s="11"/>
      <c r="BF35" s="12"/>
      <c r="BG35" s="24">
        <f t="shared" si="7"/>
        <v>132</v>
      </c>
      <c r="BH35" s="11">
        <f t="shared" si="4"/>
        <v>125</v>
      </c>
      <c r="BI35" s="25">
        <f t="shared" ref="BI35:BI46" si="62">BH35/BG35</f>
        <v>0.946969696969697</v>
      </c>
    </row>
    <row r="36" spans="1:61">
      <c r="A36" s="10" t="s">
        <v>53</v>
      </c>
      <c r="B36" s="11">
        <f>B29+B35</f>
        <v>103</v>
      </c>
      <c r="C36" s="11">
        <f>C29+C35</f>
        <v>95</v>
      </c>
      <c r="D36" s="12">
        <f t="shared" si="58"/>
        <v>0.922330097087379</v>
      </c>
      <c r="E36" s="11"/>
      <c r="F36" s="11"/>
      <c r="G36" s="12"/>
      <c r="H36" s="11"/>
      <c r="I36" s="11"/>
      <c r="J36" s="12"/>
      <c r="K36" s="11">
        <f>K29+K35</f>
        <v>40</v>
      </c>
      <c r="L36" s="11">
        <f>L29+L35</f>
        <v>37</v>
      </c>
      <c r="M36" s="12">
        <f t="shared" si="52"/>
        <v>0.925</v>
      </c>
      <c r="N36" s="11"/>
      <c r="O36" s="11"/>
      <c r="P36" s="12"/>
      <c r="Q36" s="11"/>
      <c r="R36" s="11"/>
      <c r="S36" s="12"/>
      <c r="T36" s="11"/>
      <c r="U36" s="11"/>
      <c r="V36" s="12"/>
      <c r="W36" s="11"/>
      <c r="X36" s="11"/>
      <c r="Y36" s="12"/>
      <c r="Z36" s="11"/>
      <c r="AA36" s="11"/>
      <c r="AB36" s="12"/>
      <c r="AC36" s="11">
        <f t="shared" ref="AC36:AG36" si="63">AC29+AC35</f>
        <v>6</v>
      </c>
      <c r="AD36" s="11">
        <f t="shared" si="63"/>
        <v>4</v>
      </c>
      <c r="AE36" s="12">
        <f>AD36/AC36</f>
        <v>0.666666666666667</v>
      </c>
      <c r="AF36" s="11">
        <f t="shared" si="63"/>
        <v>7</v>
      </c>
      <c r="AG36" s="11">
        <f t="shared" si="63"/>
        <v>6</v>
      </c>
      <c r="AH36" s="12">
        <f t="shared" si="54"/>
        <v>0.857142857142857</v>
      </c>
      <c r="AI36" s="11"/>
      <c r="AJ36" s="11"/>
      <c r="AK36" s="12"/>
      <c r="AL36" s="11">
        <f t="shared" ref="AL36:AM36" si="64">AL29+AL35</f>
        <v>5</v>
      </c>
      <c r="AM36" s="11">
        <f t="shared" si="64"/>
        <v>5</v>
      </c>
      <c r="AN36" s="12">
        <f t="shared" ref="AN36:AN40" si="65">AM36/AL36</f>
        <v>1</v>
      </c>
      <c r="AO36" s="11">
        <f t="shared" ref="AO36:AS36" si="66">AO29+AO35</f>
        <v>15</v>
      </c>
      <c r="AP36" s="11">
        <f t="shared" si="66"/>
        <v>14</v>
      </c>
      <c r="AQ36" s="12">
        <f t="shared" si="61"/>
        <v>0.933333333333333</v>
      </c>
      <c r="AR36" s="11">
        <f t="shared" si="66"/>
        <v>7</v>
      </c>
      <c r="AS36" s="11">
        <f t="shared" si="66"/>
        <v>7</v>
      </c>
      <c r="AT36" s="12">
        <f t="shared" si="57"/>
        <v>1</v>
      </c>
      <c r="AU36" s="11"/>
      <c r="AV36" s="11"/>
      <c r="AW36" s="12"/>
      <c r="AX36" s="11">
        <f t="shared" ref="AU36:AY36" si="67">AX29+AX35</f>
        <v>3</v>
      </c>
      <c r="AY36" s="11">
        <f t="shared" si="67"/>
        <v>3</v>
      </c>
      <c r="AZ36" s="12">
        <f t="shared" ref="AZ36:AZ39" si="68">AY36/AX36</f>
        <v>1</v>
      </c>
      <c r="BA36" s="11"/>
      <c r="BB36" s="11"/>
      <c r="BC36" s="12"/>
      <c r="BD36" s="11"/>
      <c r="BE36" s="11"/>
      <c r="BF36" s="12"/>
      <c r="BG36" s="24">
        <f t="shared" si="7"/>
        <v>186</v>
      </c>
      <c r="BH36" s="11">
        <f t="shared" si="4"/>
        <v>171</v>
      </c>
      <c r="BI36" s="25">
        <f t="shared" si="62"/>
        <v>0.919354838709677</v>
      </c>
    </row>
    <row r="37" spans="1:61">
      <c r="A37" s="7" t="s">
        <v>54</v>
      </c>
      <c r="B37" s="8">
        <v>1</v>
      </c>
      <c r="C37" s="8">
        <v>1</v>
      </c>
      <c r="D37" s="9">
        <f t="shared" si="58"/>
        <v>1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>
        <v>3</v>
      </c>
      <c r="AD37" s="8">
        <v>3</v>
      </c>
      <c r="AE37" s="9">
        <f>AD37/AC37</f>
        <v>1</v>
      </c>
      <c r="AF37" s="8">
        <v>4</v>
      </c>
      <c r="AG37" s="8">
        <v>4</v>
      </c>
      <c r="AH37" s="9">
        <f t="shared" si="54"/>
        <v>1</v>
      </c>
      <c r="AI37" s="8"/>
      <c r="AJ37" s="8"/>
      <c r="AK37" s="9"/>
      <c r="AL37" s="8">
        <v>1</v>
      </c>
      <c r="AM37" s="8">
        <v>1</v>
      </c>
      <c r="AN37" s="9">
        <f t="shared" si="65"/>
        <v>1</v>
      </c>
      <c r="AO37" s="8"/>
      <c r="AP37" s="8"/>
      <c r="AQ37" s="9"/>
      <c r="AR37" s="8"/>
      <c r="AS37" s="8"/>
      <c r="AT37" s="9"/>
      <c r="AU37" s="8"/>
      <c r="AV37" s="8"/>
      <c r="AW37" s="9"/>
      <c r="AX37" s="8">
        <v>1</v>
      </c>
      <c r="AY37" s="8">
        <v>1</v>
      </c>
      <c r="AZ37" s="9">
        <f t="shared" si="68"/>
        <v>1</v>
      </c>
      <c r="BA37" s="8"/>
      <c r="BB37" s="8"/>
      <c r="BC37" s="9"/>
      <c r="BD37" s="8"/>
      <c r="BE37" s="8"/>
      <c r="BF37" s="9"/>
      <c r="BG37" s="26">
        <f t="shared" si="7"/>
        <v>10</v>
      </c>
      <c r="BH37" s="8">
        <f t="shared" si="4"/>
        <v>10</v>
      </c>
      <c r="BI37" s="23">
        <f t="shared" si="62"/>
        <v>1</v>
      </c>
    </row>
    <row r="38" spans="1:61">
      <c r="A38" s="7" t="s">
        <v>55</v>
      </c>
      <c r="B38" s="8">
        <v>3</v>
      </c>
      <c r="C38" s="8">
        <v>2</v>
      </c>
      <c r="D38" s="9">
        <f t="shared" si="58"/>
        <v>0.666666666666667</v>
      </c>
      <c r="E38" s="8"/>
      <c r="F38" s="8"/>
      <c r="G38" s="9"/>
      <c r="H38" s="8"/>
      <c r="I38" s="8"/>
      <c r="J38" s="9"/>
      <c r="K38" s="8">
        <v>6</v>
      </c>
      <c r="L38" s="8">
        <v>6</v>
      </c>
      <c r="M38" s="9">
        <f t="shared" si="52"/>
        <v>1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1</v>
      </c>
      <c r="AG38" s="8">
        <v>0</v>
      </c>
      <c r="AH38" s="9">
        <f t="shared" si="54"/>
        <v>0</v>
      </c>
      <c r="AI38" s="8"/>
      <c r="AJ38" s="8"/>
      <c r="AK38" s="9"/>
      <c r="AL38" s="8"/>
      <c r="AM38" s="8"/>
      <c r="AN38" s="9"/>
      <c r="AO38" s="8">
        <v>2</v>
      </c>
      <c r="AP38" s="8">
        <v>2</v>
      </c>
      <c r="AQ38" s="9">
        <f t="shared" si="61"/>
        <v>1</v>
      </c>
      <c r="AR38" s="8"/>
      <c r="AS38" s="8"/>
      <c r="AT38" s="9"/>
      <c r="AU38" s="8"/>
      <c r="AV38" s="8"/>
      <c r="AW38" s="9"/>
      <c r="AX38" s="8"/>
      <c r="AY38" s="8"/>
      <c r="AZ38" s="9"/>
      <c r="BA38" s="8"/>
      <c r="BB38" s="8"/>
      <c r="BC38" s="9"/>
      <c r="BD38" s="8"/>
      <c r="BE38" s="8"/>
      <c r="BF38" s="9"/>
      <c r="BG38" s="26">
        <f t="shared" si="7"/>
        <v>12</v>
      </c>
      <c r="BH38" s="8">
        <f t="shared" si="4"/>
        <v>10</v>
      </c>
      <c r="BI38" s="23">
        <f t="shared" si="62"/>
        <v>0.833333333333333</v>
      </c>
    </row>
    <row r="39" spans="1:61">
      <c r="A39" s="7" t="s">
        <v>56</v>
      </c>
      <c r="B39" s="8">
        <v>14</v>
      </c>
      <c r="C39" s="8">
        <v>13</v>
      </c>
      <c r="D39" s="9">
        <f t="shared" si="58"/>
        <v>0.928571428571429</v>
      </c>
      <c r="E39" s="8"/>
      <c r="F39" s="8"/>
      <c r="G39" s="9"/>
      <c r="H39" s="8"/>
      <c r="I39" s="8"/>
      <c r="J39" s="9"/>
      <c r="K39" s="8">
        <v>15</v>
      </c>
      <c r="L39" s="8">
        <v>13</v>
      </c>
      <c r="M39" s="9">
        <f t="shared" si="52"/>
        <v>0.866666666666667</v>
      </c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6</v>
      </c>
      <c r="AG39" s="8">
        <v>4</v>
      </c>
      <c r="AH39" s="9">
        <f t="shared" si="54"/>
        <v>0.666666666666667</v>
      </c>
      <c r="AI39" s="8"/>
      <c r="AJ39" s="8"/>
      <c r="AK39" s="9"/>
      <c r="AL39" s="8">
        <v>6</v>
      </c>
      <c r="AM39" s="8">
        <v>4</v>
      </c>
      <c r="AN39" s="9">
        <f t="shared" si="65"/>
        <v>0.666666666666667</v>
      </c>
      <c r="AO39" s="8">
        <v>7</v>
      </c>
      <c r="AP39" s="8">
        <v>6</v>
      </c>
      <c r="AQ39" s="9">
        <f t="shared" ref="AQ39" si="69">AP39/AO39</f>
        <v>0.857142857142857</v>
      </c>
      <c r="AR39" s="8">
        <v>2</v>
      </c>
      <c r="AS39" s="8">
        <v>2</v>
      </c>
      <c r="AT39" s="9">
        <f t="shared" ref="AT39:AT45" si="70">AS39/AR39</f>
        <v>1</v>
      </c>
      <c r="AU39" s="8"/>
      <c r="AV39" s="8"/>
      <c r="AW39" s="9"/>
      <c r="AX39" s="8">
        <v>1</v>
      </c>
      <c r="AY39" s="8">
        <v>0</v>
      </c>
      <c r="AZ39" s="9">
        <f t="shared" si="68"/>
        <v>0</v>
      </c>
      <c r="BA39" s="8"/>
      <c r="BB39" s="8"/>
      <c r="BC39" s="9"/>
      <c r="BD39" s="8"/>
      <c r="BE39" s="8"/>
      <c r="BF39" s="9"/>
      <c r="BG39" s="26">
        <f t="shared" si="7"/>
        <v>51</v>
      </c>
      <c r="BH39" s="8">
        <f t="shared" si="4"/>
        <v>42</v>
      </c>
      <c r="BI39" s="23">
        <f t="shared" si="62"/>
        <v>0.823529411764706</v>
      </c>
    </row>
    <row r="40" spans="1:61">
      <c r="A40" s="7" t="s">
        <v>57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/>
      <c r="AG40" s="8"/>
      <c r="AH40" s="9"/>
      <c r="AI40" s="8"/>
      <c r="AJ40" s="8"/>
      <c r="AK40" s="9"/>
      <c r="AL40" s="8">
        <v>1</v>
      </c>
      <c r="AM40" s="8">
        <v>0</v>
      </c>
      <c r="AN40" s="9">
        <f t="shared" si="65"/>
        <v>0</v>
      </c>
      <c r="AO40" s="8"/>
      <c r="AP40" s="8"/>
      <c r="AQ40" s="9"/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26">
        <f t="shared" si="7"/>
        <v>1</v>
      </c>
      <c r="BH40" s="8">
        <f t="shared" si="4"/>
        <v>0</v>
      </c>
      <c r="BI40" s="23">
        <f t="shared" si="62"/>
        <v>0</v>
      </c>
    </row>
    <row r="41" spans="1:61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>
        <v>1</v>
      </c>
      <c r="AP41" s="8">
        <v>1</v>
      </c>
      <c r="AQ41" s="9">
        <f>AP41/AO41</f>
        <v>1</v>
      </c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26">
        <f t="shared" si="7"/>
        <v>1</v>
      </c>
      <c r="BH41" s="8">
        <f t="shared" si="4"/>
        <v>1</v>
      </c>
      <c r="BI41" s="23">
        <f t="shared" si="62"/>
        <v>1</v>
      </c>
    </row>
    <row r="42" spans="1:61">
      <c r="A42" s="10" t="s">
        <v>59</v>
      </c>
      <c r="B42" s="11">
        <f>SUM(B37:B41)</f>
        <v>18</v>
      </c>
      <c r="C42" s="11">
        <f>SUM(C37:C41)</f>
        <v>16</v>
      </c>
      <c r="D42" s="12">
        <f t="shared" ref="D42:D45" si="71">C42/B42</f>
        <v>0.888888888888889</v>
      </c>
      <c r="E42" s="11"/>
      <c r="F42" s="11"/>
      <c r="G42" s="12"/>
      <c r="H42" s="11"/>
      <c r="I42" s="11"/>
      <c r="J42" s="12"/>
      <c r="K42" s="11">
        <f>SUM(K37:K41)</f>
        <v>21</v>
      </c>
      <c r="L42" s="11">
        <f>SUM(L37:L41)</f>
        <v>19</v>
      </c>
      <c r="M42" s="12">
        <f t="shared" ref="M42:M46" si="72">L42/K42</f>
        <v>0.904761904761905</v>
      </c>
      <c r="N42" s="11"/>
      <c r="O42" s="11"/>
      <c r="P42" s="12"/>
      <c r="Q42" s="11"/>
      <c r="R42" s="11"/>
      <c r="S42" s="12"/>
      <c r="T42" s="11"/>
      <c r="U42" s="11"/>
      <c r="V42" s="12"/>
      <c r="W42" s="11"/>
      <c r="X42" s="11"/>
      <c r="Y42" s="12"/>
      <c r="Z42" s="11"/>
      <c r="AA42" s="11"/>
      <c r="AB42" s="12"/>
      <c r="AC42" s="11">
        <f t="shared" ref="AC42:AG42" si="73">SUM(AC37:AC41)</f>
        <v>3</v>
      </c>
      <c r="AD42" s="11">
        <f t="shared" si="73"/>
        <v>3</v>
      </c>
      <c r="AE42" s="12">
        <f t="shared" ref="AE42:AE45" si="74">AD42/AC42</f>
        <v>1</v>
      </c>
      <c r="AF42" s="11">
        <f t="shared" si="73"/>
        <v>11</v>
      </c>
      <c r="AG42" s="11">
        <f t="shared" si="73"/>
        <v>8</v>
      </c>
      <c r="AH42" s="12">
        <f t="shared" ref="AH42:AH46" si="75">AG42/AF42</f>
        <v>0.727272727272727</v>
      </c>
      <c r="AI42" s="11"/>
      <c r="AJ42" s="11"/>
      <c r="AK42" s="12"/>
      <c r="AL42" s="11">
        <f>SUM(AL37:AL41)</f>
        <v>8</v>
      </c>
      <c r="AM42" s="11">
        <f t="shared" ref="AM42:AS42" si="76">SUM(AM37:AM41)</f>
        <v>5</v>
      </c>
      <c r="AN42" s="12">
        <f>AM42/AL42</f>
        <v>0.625</v>
      </c>
      <c r="AO42" s="11">
        <f t="shared" si="76"/>
        <v>10</v>
      </c>
      <c r="AP42" s="11">
        <f t="shared" si="76"/>
        <v>9</v>
      </c>
      <c r="AQ42" s="12">
        <f>AP42/AO42</f>
        <v>0.9</v>
      </c>
      <c r="AR42" s="11">
        <f t="shared" si="76"/>
        <v>2</v>
      </c>
      <c r="AS42" s="11">
        <f t="shared" si="76"/>
        <v>2</v>
      </c>
      <c r="AT42" s="12">
        <f t="shared" si="70"/>
        <v>1</v>
      </c>
      <c r="AU42" s="11"/>
      <c r="AV42" s="11"/>
      <c r="AW42" s="12"/>
      <c r="AX42" s="11">
        <f t="shared" ref="AU42:AY42" si="77">SUM(AX37:AX41)</f>
        <v>2</v>
      </c>
      <c r="AY42" s="11">
        <f t="shared" si="77"/>
        <v>1</v>
      </c>
      <c r="AZ42" s="12">
        <f>AY42/AX42</f>
        <v>0.5</v>
      </c>
      <c r="BA42" s="11"/>
      <c r="BB42" s="11"/>
      <c r="BC42" s="12"/>
      <c r="BD42" s="11"/>
      <c r="BE42" s="11"/>
      <c r="BF42" s="12"/>
      <c r="BG42" s="24">
        <f t="shared" si="7"/>
        <v>75</v>
      </c>
      <c r="BH42" s="11">
        <f t="shared" si="4"/>
        <v>63</v>
      </c>
      <c r="BI42" s="25">
        <f t="shared" si="62"/>
        <v>0.84</v>
      </c>
    </row>
    <row r="43" spans="1:61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>
        <v>2</v>
      </c>
      <c r="AD43" s="8">
        <v>2</v>
      </c>
      <c r="AE43" s="9">
        <f t="shared" si="74"/>
        <v>1</v>
      </c>
      <c r="AF43" s="8"/>
      <c r="AG43" s="8"/>
      <c r="AH43" s="9"/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8"/>
      <c r="AV43" s="8"/>
      <c r="AW43" s="9"/>
      <c r="AX43" s="8"/>
      <c r="AY43" s="8"/>
      <c r="AZ43" s="9"/>
      <c r="BA43" s="8"/>
      <c r="BB43" s="8"/>
      <c r="BC43" s="9"/>
      <c r="BD43" s="8"/>
      <c r="BE43" s="8"/>
      <c r="BF43" s="9"/>
      <c r="BG43" s="26">
        <f t="shared" si="7"/>
        <v>2</v>
      </c>
      <c r="BH43" s="8">
        <f t="shared" si="4"/>
        <v>2</v>
      </c>
      <c r="BI43" s="23">
        <f t="shared" si="62"/>
        <v>1</v>
      </c>
    </row>
    <row r="44" spans="1:61">
      <c r="A44" s="7" t="s">
        <v>61</v>
      </c>
      <c r="B44" s="8">
        <v>15</v>
      </c>
      <c r="C44" s="8">
        <v>14</v>
      </c>
      <c r="D44" s="9">
        <f t="shared" si="71"/>
        <v>0.933333333333333</v>
      </c>
      <c r="E44" s="8"/>
      <c r="F44" s="8"/>
      <c r="G44" s="9"/>
      <c r="H44" s="8"/>
      <c r="I44" s="8"/>
      <c r="J44" s="9"/>
      <c r="K44" s="8">
        <v>11</v>
      </c>
      <c r="L44" s="8">
        <v>9</v>
      </c>
      <c r="M44" s="9">
        <f>L44/K44</f>
        <v>0.818181818181818</v>
      </c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2</v>
      </c>
      <c r="AG44" s="8">
        <v>2</v>
      </c>
      <c r="AH44" s="9">
        <f t="shared" si="75"/>
        <v>1</v>
      </c>
      <c r="AI44" s="8"/>
      <c r="AJ44" s="8"/>
      <c r="AK44" s="9"/>
      <c r="AL44" s="8"/>
      <c r="AM44" s="8"/>
      <c r="AN44" s="9"/>
      <c r="AO44" s="8"/>
      <c r="AP44" s="8"/>
      <c r="AQ44" s="9"/>
      <c r="AR44" s="8">
        <v>1</v>
      </c>
      <c r="AS44" s="8">
        <v>1</v>
      </c>
      <c r="AT44" s="9">
        <f t="shared" si="70"/>
        <v>1</v>
      </c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26">
        <f t="shared" si="7"/>
        <v>29</v>
      </c>
      <c r="BH44" s="8">
        <f t="shared" si="4"/>
        <v>26</v>
      </c>
      <c r="BI44" s="23">
        <f t="shared" si="62"/>
        <v>0.896551724137931</v>
      </c>
    </row>
    <row r="45" spans="1:61">
      <c r="A45" s="7" t="s">
        <v>62</v>
      </c>
      <c r="B45" s="8">
        <v>103</v>
      </c>
      <c r="C45" s="8">
        <v>93</v>
      </c>
      <c r="D45" s="9">
        <f t="shared" si="71"/>
        <v>0.902912621359223</v>
      </c>
      <c r="E45" s="8"/>
      <c r="F45" s="8"/>
      <c r="G45" s="9"/>
      <c r="H45" s="8"/>
      <c r="I45" s="8"/>
      <c r="J45" s="9"/>
      <c r="K45" s="8">
        <v>60</v>
      </c>
      <c r="L45" s="8">
        <v>52</v>
      </c>
      <c r="M45" s="9">
        <f t="shared" si="72"/>
        <v>0.866666666666667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1</v>
      </c>
      <c r="AG45" s="8">
        <v>0</v>
      </c>
      <c r="AH45" s="9">
        <f t="shared" si="75"/>
        <v>0</v>
      </c>
      <c r="AI45" s="8"/>
      <c r="AJ45" s="8"/>
      <c r="AK45" s="9"/>
      <c r="AL45" s="8"/>
      <c r="AM45" s="8"/>
      <c r="AN45" s="9"/>
      <c r="AO45" s="8">
        <v>6</v>
      </c>
      <c r="AP45" s="8">
        <v>6</v>
      </c>
      <c r="AQ45" s="9">
        <f t="shared" ref="AQ45:AQ51" si="78">AP45/AO45</f>
        <v>1</v>
      </c>
      <c r="AR45" s="8">
        <v>5</v>
      </c>
      <c r="AS45" s="8">
        <v>4</v>
      </c>
      <c r="AT45" s="9">
        <f t="shared" si="70"/>
        <v>0.8</v>
      </c>
      <c r="AU45" s="8"/>
      <c r="AV45" s="8"/>
      <c r="AW45" s="9"/>
      <c r="AX45" s="8">
        <v>1</v>
      </c>
      <c r="AY45" s="8">
        <v>1</v>
      </c>
      <c r="AZ45" s="9">
        <f t="shared" ref="AZ45:AZ51" si="79">AY45/AX45</f>
        <v>1</v>
      </c>
      <c r="BA45" s="8"/>
      <c r="BB45" s="8"/>
      <c r="BC45" s="9"/>
      <c r="BD45" s="8"/>
      <c r="BE45" s="8"/>
      <c r="BF45" s="9"/>
      <c r="BG45" s="26">
        <f t="shared" si="7"/>
        <v>176</v>
      </c>
      <c r="BH45" s="8">
        <f t="shared" si="4"/>
        <v>156</v>
      </c>
      <c r="BI45" s="23">
        <f t="shared" si="62"/>
        <v>0.886363636363636</v>
      </c>
    </row>
    <row r="46" spans="1:61">
      <c r="A46" s="7" t="s">
        <v>63</v>
      </c>
      <c r="B46" s="8"/>
      <c r="C46" s="8"/>
      <c r="D46" s="9"/>
      <c r="E46" s="8"/>
      <c r="F46" s="8"/>
      <c r="G46" s="9"/>
      <c r="H46" s="8"/>
      <c r="I46" s="8"/>
      <c r="J46" s="9"/>
      <c r="K46" s="8">
        <v>3</v>
      </c>
      <c r="L46" s="8">
        <v>3</v>
      </c>
      <c r="M46" s="9">
        <f t="shared" si="72"/>
        <v>1</v>
      </c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v>1</v>
      </c>
      <c r="AG46" s="8">
        <v>1</v>
      </c>
      <c r="AH46" s="9">
        <f t="shared" si="75"/>
        <v>1</v>
      </c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26">
        <f t="shared" si="7"/>
        <v>4</v>
      </c>
      <c r="BH46" s="8">
        <f t="shared" si="4"/>
        <v>4</v>
      </c>
      <c r="BI46" s="23">
        <f t="shared" si="62"/>
        <v>1</v>
      </c>
    </row>
    <row r="47" spans="1:61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26"/>
      <c r="BH47" s="8"/>
      <c r="BI47" s="23"/>
    </row>
    <row r="48" spans="1:61">
      <c r="A48" s="10" t="s">
        <v>65</v>
      </c>
      <c r="B48" s="11">
        <f>SUM(B43:B47)</f>
        <v>118</v>
      </c>
      <c r="C48" s="11">
        <f>SUM(C43:C47)</f>
        <v>107</v>
      </c>
      <c r="D48" s="12">
        <f t="shared" ref="D48:D51" si="80">C48/B48</f>
        <v>0.906779661016949</v>
      </c>
      <c r="E48" s="11"/>
      <c r="F48" s="11"/>
      <c r="G48" s="12"/>
      <c r="H48" s="11"/>
      <c r="I48" s="11"/>
      <c r="J48" s="12"/>
      <c r="K48" s="11">
        <f>SUM(K43:K47)</f>
        <v>74</v>
      </c>
      <c r="L48" s="11">
        <f>SUM(L43:L47)</f>
        <v>64</v>
      </c>
      <c r="M48" s="12">
        <f t="shared" ref="M48:M51" si="81">L48/K48</f>
        <v>0.864864864864865</v>
      </c>
      <c r="N48" s="11"/>
      <c r="O48" s="11"/>
      <c r="P48" s="12"/>
      <c r="Q48" s="11"/>
      <c r="R48" s="11"/>
      <c r="S48" s="12"/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2</v>
      </c>
      <c r="AD48" s="11">
        <f>SUM(AD43:AD47)</f>
        <v>2</v>
      </c>
      <c r="AE48" s="12">
        <f>AD48/AC48</f>
        <v>1</v>
      </c>
      <c r="AF48" s="11">
        <f>SUM(AF43:AF47)</f>
        <v>4</v>
      </c>
      <c r="AG48" s="11">
        <f>SUM(AG43:AG47)</f>
        <v>3</v>
      </c>
      <c r="AH48" s="12">
        <f t="shared" ref="AH48:AH51" si="82">AG48/AF48</f>
        <v>0.75</v>
      </c>
      <c r="AI48" s="11"/>
      <c r="AJ48" s="11"/>
      <c r="AK48" s="12"/>
      <c r="AL48" s="11"/>
      <c r="AM48" s="11"/>
      <c r="AN48" s="12"/>
      <c r="AO48" s="11">
        <f t="shared" ref="AM48:AP48" si="83">SUM(AO43:AO47)</f>
        <v>6</v>
      </c>
      <c r="AP48" s="11">
        <f t="shared" si="83"/>
        <v>6</v>
      </c>
      <c r="AQ48" s="12">
        <f t="shared" si="78"/>
        <v>1</v>
      </c>
      <c r="AR48" s="11">
        <f>SUM(AR43:AR47)</f>
        <v>6</v>
      </c>
      <c r="AS48" s="11">
        <f>SUM(AS43:AS47)</f>
        <v>5</v>
      </c>
      <c r="AT48" s="12">
        <f t="shared" ref="AT48:AT51" si="84">AS48/AR48</f>
        <v>0.833333333333333</v>
      </c>
      <c r="AU48" s="11"/>
      <c r="AV48" s="11"/>
      <c r="AW48" s="12"/>
      <c r="AX48" s="11">
        <f t="shared" ref="AU48:AY48" si="85">SUM(AX43:AX47)</f>
        <v>1</v>
      </c>
      <c r="AY48" s="11">
        <f t="shared" si="85"/>
        <v>1</v>
      </c>
      <c r="AZ48" s="12">
        <f t="shared" si="79"/>
        <v>1</v>
      </c>
      <c r="BA48" s="11"/>
      <c r="BB48" s="11"/>
      <c r="BC48" s="12"/>
      <c r="BD48" s="11"/>
      <c r="BE48" s="11"/>
      <c r="BF48" s="12"/>
      <c r="BG48" s="24">
        <f t="shared" si="7"/>
        <v>211</v>
      </c>
      <c r="BH48" s="11">
        <f t="shared" si="4"/>
        <v>188</v>
      </c>
      <c r="BI48" s="25">
        <f t="shared" ref="BI48:BI51" si="86">BH48/BG48</f>
        <v>0.890995260663507</v>
      </c>
    </row>
    <row r="49" spans="1:61">
      <c r="A49" s="10" t="s">
        <v>66</v>
      </c>
      <c r="B49" s="11">
        <f>B42+B48</f>
        <v>136</v>
      </c>
      <c r="C49" s="11">
        <f>C42+C48</f>
        <v>123</v>
      </c>
      <c r="D49" s="12">
        <f t="shared" si="80"/>
        <v>0.904411764705882</v>
      </c>
      <c r="E49" s="11"/>
      <c r="F49" s="11"/>
      <c r="G49" s="12"/>
      <c r="H49" s="11"/>
      <c r="I49" s="11"/>
      <c r="J49" s="12"/>
      <c r="K49" s="11">
        <f>K42+K48</f>
        <v>95</v>
      </c>
      <c r="L49" s="11">
        <f>L42+L48</f>
        <v>83</v>
      </c>
      <c r="M49" s="12">
        <f t="shared" si="81"/>
        <v>0.873684210526316</v>
      </c>
      <c r="N49" s="11"/>
      <c r="O49" s="11"/>
      <c r="P49" s="12"/>
      <c r="Q49" s="11"/>
      <c r="R49" s="11"/>
      <c r="S49" s="12"/>
      <c r="T49" s="11"/>
      <c r="U49" s="11"/>
      <c r="V49" s="12"/>
      <c r="W49" s="11"/>
      <c r="X49" s="11"/>
      <c r="Y49" s="12"/>
      <c r="Z49" s="11"/>
      <c r="AA49" s="11"/>
      <c r="AB49" s="12"/>
      <c r="AC49" s="11">
        <f t="shared" ref="AC49:AG49" si="87">AC42+AC48</f>
        <v>5</v>
      </c>
      <c r="AD49" s="11">
        <f t="shared" si="87"/>
        <v>5</v>
      </c>
      <c r="AE49" s="12">
        <f t="shared" ref="AE49:AE51" si="88">AD49/AC49</f>
        <v>1</v>
      </c>
      <c r="AF49" s="11">
        <f t="shared" si="87"/>
        <v>15</v>
      </c>
      <c r="AG49" s="11">
        <f t="shared" si="87"/>
        <v>11</v>
      </c>
      <c r="AH49" s="12">
        <f t="shared" si="82"/>
        <v>0.733333333333333</v>
      </c>
      <c r="AI49" s="11"/>
      <c r="AJ49" s="11"/>
      <c r="AK49" s="12"/>
      <c r="AL49" s="11">
        <f>AL42+AL48</f>
        <v>8</v>
      </c>
      <c r="AM49" s="11">
        <f t="shared" ref="AM49:AP49" si="89">AM42+AM48</f>
        <v>5</v>
      </c>
      <c r="AN49" s="12">
        <f t="shared" ref="AN45:AN51" si="90">AM49/AL49</f>
        <v>0.625</v>
      </c>
      <c r="AO49" s="11">
        <f t="shared" si="89"/>
        <v>16</v>
      </c>
      <c r="AP49" s="11">
        <f t="shared" si="89"/>
        <v>15</v>
      </c>
      <c r="AQ49" s="12">
        <f t="shared" si="78"/>
        <v>0.9375</v>
      </c>
      <c r="AR49" s="11">
        <f>AR42+AR48</f>
        <v>8</v>
      </c>
      <c r="AS49" s="11">
        <f>AS42+AS48</f>
        <v>7</v>
      </c>
      <c r="AT49" s="12">
        <f t="shared" si="84"/>
        <v>0.875</v>
      </c>
      <c r="AU49" s="11"/>
      <c r="AV49" s="11"/>
      <c r="AW49" s="12"/>
      <c r="AX49" s="11">
        <f t="shared" ref="AU49:AY49" si="91">AX42+AX48</f>
        <v>3</v>
      </c>
      <c r="AY49" s="11">
        <f t="shared" si="91"/>
        <v>2</v>
      </c>
      <c r="AZ49" s="12">
        <f t="shared" si="79"/>
        <v>0.666666666666667</v>
      </c>
      <c r="BA49" s="11"/>
      <c r="BB49" s="11"/>
      <c r="BC49" s="12"/>
      <c r="BD49" s="11"/>
      <c r="BE49" s="11"/>
      <c r="BF49" s="12"/>
      <c r="BG49" s="24">
        <f t="shared" si="7"/>
        <v>286</v>
      </c>
      <c r="BH49" s="11">
        <f t="shared" si="4"/>
        <v>251</v>
      </c>
      <c r="BI49" s="25">
        <f t="shared" si="86"/>
        <v>0.877622377622378</v>
      </c>
    </row>
    <row r="50" customHeight="1" spans="1:61">
      <c r="A50" s="10" t="s">
        <v>67</v>
      </c>
      <c r="B50" s="11">
        <f>B36+B49</f>
        <v>239</v>
      </c>
      <c r="C50" s="11">
        <f>C36+C49</f>
        <v>218</v>
      </c>
      <c r="D50" s="12">
        <f t="shared" si="80"/>
        <v>0.912133891213389</v>
      </c>
      <c r="E50" s="11"/>
      <c r="F50" s="11"/>
      <c r="G50" s="12"/>
      <c r="H50" s="11"/>
      <c r="I50" s="11"/>
      <c r="J50" s="12"/>
      <c r="K50" s="11">
        <f>K36+K49</f>
        <v>135</v>
      </c>
      <c r="L50" s="11">
        <f>L36+L49</f>
        <v>120</v>
      </c>
      <c r="M50" s="12">
        <f t="shared" si="81"/>
        <v>0.888888888888889</v>
      </c>
      <c r="N50" s="11"/>
      <c r="O50" s="11"/>
      <c r="P50" s="12"/>
      <c r="Q50" s="11"/>
      <c r="R50" s="11"/>
      <c r="S50" s="12"/>
      <c r="T50" s="11"/>
      <c r="U50" s="11"/>
      <c r="V50" s="12"/>
      <c r="W50" s="11"/>
      <c r="X50" s="11"/>
      <c r="Y50" s="12"/>
      <c r="Z50" s="11"/>
      <c r="AA50" s="11"/>
      <c r="AB50" s="12"/>
      <c r="AC50" s="11">
        <f t="shared" ref="AC50:AG50" si="92">AC36+AC49</f>
        <v>11</v>
      </c>
      <c r="AD50" s="11">
        <f t="shared" si="92"/>
        <v>9</v>
      </c>
      <c r="AE50" s="12">
        <f t="shared" si="88"/>
        <v>0.818181818181818</v>
      </c>
      <c r="AF50" s="11">
        <f t="shared" si="92"/>
        <v>22</v>
      </c>
      <c r="AG50" s="11">
        <f t="shared" si="92"/>
        <v>17</v>
      </c>
      <c r="AH50" s="12">
        <f t="shared" si="82"/>
        <v>0.772727272727273</v>
      </c>
      <c r="AI50" s="11"/>
      <c r="AJ50" s="11"/>
      <c r="AK50" s="12"/>
      <c r="AL50" s="11">
        <f t="shared" ref="AL50:AP50" si="93">AL36+AL49</f>
        <v>13</v>
      </c>
      <c r="AM50" s="11">
        <f t="shared" si="93"/>
        <v>10</v>
      </c>
      <c r="AN50" s="12">
        <f t="shared" si="90"/>
        <v>0.769230769230769</v>
      </c>
      <c r="AO50" s="11">
        <f t="shared" si="93"/>
        <v>31</v>
      </c>
      <c r="AP50" s="11">
        <f t="shared" si="93"/>
        <v>29</v>
      </c>
      <c r="AQ50" s="12">
        <f t="shared" si="78"/>
        <v>0.935483870967742</v>
      </c>
      <c r="AR50" s="11">
        <f>AR36+AR49</f>
        <v>15</v>
      </c>
      <c r="AS50" s="11">
        <f>AS36+AS49</f>
        <v>14</v>
      </c>
      <c r="AT50" s="12">
        <f t="shared" si="84"/>
        <v>0.933333333333333</v>
      </c>
      <c r="AU50" s="11"/>
      <c r="AV50" s="11"/>
      <c r="AW50" s="12"/>
      <c r="AX50" s="11">
        <f>AX36+AX49</f>
        <v>6</v>
      </c>
      <c r="AY50" s="11">
        <f>AY36+AY49</f>
        <v>5</v>
      </c>
      <c r="AZ50" s="12">
        <f t="shared" si="79"/>
        <v>0.833333333333333</v>
      </c>
      <c r="BA50" s="11"/>
      <c r="BB50" s="11"/>
      <c r="BC50" s="12"/>
      <c r="BD50" s="11"/>
      <c r="BE50" s="11"/>
      <c r="BF50" s="12"/>
      <c r="BG50" s="24">
        <f t="shared" si="7"/>
        <v>472</v>
      </c>
      <c r="BH50" s="11">
        <f t="shared" si="4"/>
        <v>422</v>
      </c>
      <c r="BI50" s="25">
        <f t="shared" si="86"/>
        <v>0.894067796610169</v>
      </c>
    </row>
    <row r="51" customHeight="1" spans="1:61">
      <c r="A51" s="10" t="s">
        <v>68</v>
      </c>
      <c r="B51" s="11">
        <f t="shared" ref="B51:F51" si="94">B23+B50</f>
        <v>718</v>
      </c>
      <c r="C51" s="11">
        <f t="shared" si="94"/>
        <v>638</v>
      </c>
      <c r="D51" s="12">
        <f t="shared" si="80"/>
        <v>0.88857938718663</v>
      </c>
      <c r="E51" s="11"/>
      <c r="F51" s="11"/>
      <c r="G51" s="12"/>
      <c r="H51" s="11">
        <f t="shared" ref="H51:L51" si="95">H23+H50</f>
        <v>130</v>
      </c>
      <c r="I51" s="11">
        <f t="shared" si="95"/>
        <v>107</v>
      </c>
      <c r="J51" s="12">
        <f>I51/H51</f>
        <v>0.823076923076923</v>
      </c>
      <c r="K51" s="11">
        <f t="shared" si="95"/>
        <v>424</v>
      </c>
      <c r="L51" s="11">
        <f t="shared" si="95"/>
        <v>390</v>
      </c>
      <c r="M51" s="12">
        <f t="shared" si="81"/>
        <v>0.919811320754717</v>
      </c>
      <c r="N51" s="11">
        <f t="shared" ref="N51:R51" si="96">N23+N50</f>
        <v>109</v>
      </c>
      <c r="O51" s="11">
        <f t="shared" si="96"/>
        <v>94</v>
      </c>
      <c r="P51" s="12">
        <f>O51/N51</f>
        <v>0.862385321100917</v>
      </c>
      <c r="Q51" s="11">
        <f>Q23+Q50</f>
        <v>74</v>
      </c>
      <c r="R51" s="11">
        <f>R23+R50</f>
        <v>69</v>
      </c>
      <c r="S51" s="12">
        <f>R51/Q51</f>
        <v>0.932432432432432</v>
      </c>
      <c r="T51" s="11">
        <f t="shared" ref="T51:X51" si="97">T23+T50</f>
        <v>16</v>
      </c>
      <c r="U51" s="11">
        <f t="shared" si="97"/>
        <v>15</v>
      </c>
      <c r="V51" s="12">
        <f>U51/T51</f>
        <v>0.9375</v>
      </c>
      <c r="W51" s="11">
        <f t="shared" si="97"/>
        <v>46</v>
      </c>
      <c r="X51" s="11">
        <f t="shared" si="97"/>
        <v>44</v>
      </c>
      <c r="Y51" s="12">
        <f>X51/W51</f>
        <v>0.956521739130435</v>
      </c>
      <c r="Z51" s="11">
        <f t="shared" ref="Z51:AD51" si="98">Z23+Z50</f>
        <v>113</v>
      </c>
      <c r="AA51" s="11">
        <f t="shared" si="98"/>
        <v>87</v>
      </c>
      <c r="AB51" s="12">
        <f>AA51/Z51</f>
        <v>0.769911504424779</v>
      </c>
      <c r="AC51" s="11">
        <f t="shared" si="98"/>
        <v>119</v>
      </c>
      <c r="AD51" s="11">
        <f t="shared" si="98"/>
        <v>108</v>
      </c>
      <c r="AE51" s="12">
        <f t="shared" si="88"/>
        <v>0.907563025210084</v>
      </c>
      <c r="AF51" s="11">
        <f t="shared" ref="AF51:AJ51" si="99">AF23+AF50</f>
        <v>182</v>
      </c>
      <c r="AG51" s="11">
        <f t="shared" si="99"/>
        <v>173</v>
      </c>
      <c r="AH51" s="12">
        <f t="shared" si="82"/>
        <v>0.950549450549451</v>
      </c>
      <c r="AI51" s="11">
        <f t="shared" si="99"/>
        <v>64</v>
      </c>
      <c r="AJ51" s="11">
        <f t="shared" si="99"/>
        <v>51</v>
      </c>
      <c r="AK51" s="12">
        <f>AJ51/AI51</f>
        <v>0.796875</v>
      </c>
      <c r="AL51" s="11">
        <f t="shared" ref="AL51:AP51" si="100">AL23+AL50</f>
        <v>58</v>
      </c>
      <c r="AM51" s="11">
        <f t="shared" si="100"/>
        <v>49</v>
      </c>
      <c r="AN51" s="12">
        <f t="shared" si="90"/>
        <v>0.844827586206897</v>
      </c>
      <c r="AO51" s="11">
        <f t="shared" si="100"/>
        <v>37</v>
      </c>
      <c r="AP51" s="11">
        <f t="shared" si="100"/>
        <v>32</v>
      </c>
      <c r="AQ51" s="12">
        <f t="shared" si="78"/>
        <v>0.864864864864865</v>
      </c>
      <c r="AR51" s="11">
        <f>AR23+AR50</f>
        <v>15</v>
      </c>
      <c r="AS51" s="11">
        <f>AS23+AS50</f>
        <v>14</v>
      </c>
      <c r="AT51" s="12">
        <f t="shared" si="84"/>
        <v>0.933333333333333</v>
      </c>
      <c r="AU51" s="11">
        <f t="shared" ref="AR51:AV51" si="101">AU23+AU50</f>
        <v>27</v>
      </c>
      <c r="AV51" s="11">
        <f t="shared" si="101"/>
        <v>24</v>
      </c>
      <c r="AW51" s="12">
        <f>AV51/AU51</f>
        <v>0.888888888888889</v>
      </c>
      <c r="AX51" s="11">
        <f>AX23+AX50</f>
        <v>21</v>
      </c>
      <c r="AY51" s="11">
        <f>AY23+AY50</f>
        <v>19</v>
      </c>
      <c r="AZ51" s="12">
        <f t="shared" si="79"/>
        <v>0.904761904761905</v>
      </c>
      <c r="BA51" s="11">
        <f>BA23+BA50</f>
        <v>17</v>
      </c>
      <c r="BB51" s="11">
        <f>BB23+BB50</f>
        <v>15</v>
      </c>
      <c r="BC51" s="12">
        <f>BB51/BA51</f>
        <v>0.882352941176471</v>
      </c>
      <c r="BD51" s="11">
        <f>BD23+BD50</f>
        <v>144</v>
      </c>
      <c r="BE51" s="11">
        <f>BE23+BE50</f>
        <v>113</v>
      </c>
      <c r="BF51" s="12">
        <f>BE51/BD51</f>
        <v>0.784722222222222</v>
      </c>
      <c r="BG51" s="27">
        <f t="shared" si="7"/>
        <v>2314</v>
      </c>
      <c r="BH51" s="28">
        <f t="shared" si="4"/>
        <v>2042</v>
      </c>
      <c r="BI51" s="29">
        <f t="shared" si="86"/>
        <v>0.882454624027658</v>
      </c>
    </row>
    <row r="52" ht="60" customHeight="1" spans="1:61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</sheetData>
  <mergeCells count="23">
    <mergeCell ref="A1:BI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A52:BI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2"/>
  <sheetViews>
    <sheetView tabSelected="1" workbookViewId="0">
      <pane xSplit="1" ySplit="3" topLeftCell="AF28" activePane="bottomRight" state="frozen"/>
      <selection/>
      <selection pane="topRight"/>
      <selection pane="bottomLeft"/>
      <selection pane="bottomRight" activeCell="BI51" sqref="BI51"/>
    </sheetView>
  </sheetViews>
  <sheetFormatPr defaultColWidth="9.13333333333333" defaultRowHeight="13.5"/>
  <cols>
    <col min="1" max="1" width="23.6" style="1" customWidth="1"/>
    <col min="2" max="61" width="5.4" style="2" customWidth="1"/>
    <col min="62" max="16384" width="9.13333333333333" style="2"/>
  </cols>
  <sheetData>
    <row r="1" ht="28.15" customHeight="1" spans="1:61">
      <c r="A1" s="3" t="s">
        <v>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</row>
    <row r="2" ht="28.15" customHeight="1" spans="1:61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77</v>
      </c>
      <c r="AV2" s="6"/>
      <c r="AW2" s="16"/>
      <c r="AX2" s="6" t="s">
        <v>79</v>
      </c>
      <c r="AY2" s="6"/>
      <c r="AZ2" s="16"/>
      <c r="BA2" s="6" t="s">
        <v>81</v>
      </c>
      <c r="BB2" s="6"/>
      <c r="BC2" s="16"/>
      <c r="BD2" s="6" t="s">
        <v>84</v>
      </c>
      <c r="BE2" s="6"/>
      <c r="BF2" s="16"/>
      <c r="BG2" s="17" t="s">
        <v>17</v>
      </c>
      <c r="BH2" s="18"/>
      <c r="BI2" s="19"/>
    </row>
    <row r="3" ht="28.15" customHeight="1" spans="1:61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6" t="s">
        <v>18</v>
      </c>
      <c r="AV3" s="6" t="s">
        <v>19</v>
      </c>
      <c r="AW3" s="16" t="s">
        <v>20</v>
      </c>
      <c r="AX3" s="6" t="s">
        <v>18</v>
      </c>
      <c r="AY3" s="6" t="s">
        <v>19</v>
      </c>
      <c r="AZ3" s="16" t="s">
        <v>20</v>
      </c>
      <c r="BA3" s="6" t="s">
        <v>18</v>
      </c>
      <c r="BB3" s="6" t="s">
        <v>19</v>
      </c>
      <c r="BC3" s="16" t="s">
        <v>20</v>
      </c>
      <c r="BD3" s="6" t="s">
        <v>18</v>
      </c>
      <c r="BE3" s="6" t="s">
        <v>19</v>
      </c>
      <c r="BF3" s="16" t="s">
        <v>20</v>
      </c>
      <c r="BG3" s="20" t="s">
        <v>18</v>
      </c>
      <c r="BH3" s="6" t="s">
        <v>19</v>
      </c>
      <c r="BI3" s="21" t="s">
        <v>20</v>
      </c>
    </row>
    <row r="4" spans="1:61">
      <c r="A4" s="7" t="s">
        <v>21</v>
      </c>
      <c r="B4" s="8">
        <f>'1月'!B4+'2月'!B4+'3月'!B4+'5月'!B4+'6月'!B4+'7月'!B4+'8月'!B4+'9月'!B4+'10月'!B4+'11月'!B4+'12月'!B4</f>
        <v>507</v>
      </c>
      <c r="C4" s="8">
        <f>'1月'!C4+'2月'!C4+'3月'!C4+'5月'!C4+'6月'!C4+'7月'!C4+'8月'!C4+'9月'!C4+'10月'!C4+'11月'!C4+'12月'!C4</f>
        <v>415</v>
      </c>
      <c r="D4" s="9">
        <f t="shared" ref="D4:D12" si="0">C4/B4</f>
        <v>0.818540433925049</v>
      </c>
      <c r="E4" s="8">
        <f>'1月'!E4+'2月'!E4+'3月'!E4+'5月'!E4+'6月'!E4+'7月'!E4+'8月'!E4+'9月'!E4+'10月'!E4+'11月'!E4+'12月'!E4</f>
        <v>190</v>
      </c>
      <c r="F4" s="8">
        <f>'1月'!F4+'2月'!F4+'3月'!F4+'5月'!F4+'6月'!F4+'7月'!F4+'8月'!F4+'9月'!F4+'10月'!F4+'11月'!F4+'12月'!F4</f>
        <v>163</v>
      </c>
      <c r="G4" s="9">
        <f>F4/E4</f>
        <v>0.857894736842105</v>
      </c>
      <c r="H4" s="8">
        <f>'1月'!H4+'2月'!H4+'3月'!H4+'5月'!H4+'6月'!H4+'7月'!H4+'8月'!H4+'9月'!H4+'10月'!H4+'11月'!H4+'12月'!H4</f>
        <v>326</v>
      </c>
      <c r="I4" s="8">
        <f>'1月'!I4+'2月'!I4+'3月'!I4+'5月'!I4+'6月'!I4+'7月'!I4+'8月'!I4+'9月'!I4+'10月'!I4+'11月'!I4+'12月'!I4</f>
        <v>236</v>
      </c>
      <c r="J4" s="9">
        <f>I4/H4</f>
        <v>0.723926380368098</v>
      </c>
      <c r="K4" s="8">
        <f>'1月'!K4+'2月'!K4+'3月'!K4+'5月'!K4+'6月'!K4+'7月'!K4+'8月'!K4+'9月'!K4+'10月'!K4+'11月'!K4+'12月'!K4</f>
        <v>524</v>
      </c>
      <c r="L4" s="8">
        <f>'1月'!L4+'2月'!L4+'3月'!L4+'5月'!L4+'6月'!L4+'7月'!L4+'8月'!L4+'9月'!L4+'10月'!L4+'11月'!L4+'12月'!L4</f>
        <v>358</v>
      </c>
      <c r="M4" s="9">
        <f>L4/K4</f>
        <v>0.683206106870229</v>
      </c>
      <c r="N4" s="8">
        <f>'1月'!N4+'2月'!N4+'3月'!N4+'5月'!N4+'6月'!N4+'7月'!N4+'8月'!N4+'9月'!N4+'10月'!N4+'11月'!N4+'12月'!N4</f>
        <v>366</v>
      </c>
      <c r="O4" s="8">
        <f>'1月'!O4+'2月'!O4+'3月'!O4+'5月'!O4+'6月'!O4+'7月'!O4+'8月'!O4+'9月'!O4+'10月'!O4+'11月'!O4+'12月'!O4</f>
        <v>289</v>
      </c>
      <c r="P4" s="9">
        <f>O4/N4</f>
        <v>0.789617486338798</v>
      </c>
      <c r="Q4" s="8">
        <f>'1月'!Q4+'2月'!Q4+'3月'!Q4+'5月'!Q4+'6月'!Q4+'7月'!Q4+'8月'!Q4+'9月'!Q4+'10月'!Q4+'11月'!Q4+'12月'!Q4</f>
        <v>43</v>
      </c>
      <c r="R4" s="8">
        <f>'1月'!R4+'2月'!R4+'3月'!R4+'5月'!R4+'6月'!R4+'7月'!R4+'8月'!R4+'9月'!R4+'10月'!R4+'11月'!R4+'12月'!R4</f>
        <v>38</v>
      </c>
      <c r="S4" s="9">
        <f t="shared" ref="S4:S8" si="1">R4/Q4</f>
        <v>0.883720930232558</v>
      </c>
      <c r="T4" s="8">
        <f>'1月'!T4+'2月'!T4+'3月'!T4+'5月'!T4+'6月'!T4+'7月'!T4+'8月'!T4+'9月'!T4+'10月'!T4+'11月'!T4+'12月'!T4</f>
        <v>191</v>
      </c>
      <c r="U4" s="8">
        <f>'1月'!U4+'2月'!U4+'3月'!U4+'5月'!U4+'6月'!U4+'7月'!U4+'8月'!U4+'9月'!U4+'10月'!U4+'11月'!U4+'12月'!U4</f>
        <v>151</v>
      </c>
      <c r="V4" s="9">
        <f t="shared" ref="V4:V8" si="2">U4/T4</f>
        <v>0.790575916230366</v>
      </c>
      <c r="W4" s="8">
        <f>'1月'!W4+'2月'!W4+'3月'!W4+'5月'!W4+'6月'!W4+'7月'!W4+'8月'!W4+'9月'!W4+'10月'!W4+'11月'!W4+'12月'!W4</f>
        <v>470</v>
      </c>
      <c r="X4" s="8">
        <f>'1月'!X4+'2月'!X4+'3月'!X4+'5月'!X4+'6月'!X4+'7月'!X4+'8月'!X4+'9月'!X4+'10月'!X4+'11月'!X4+'12月'!X4</f>
        <v>413</v>
      </c>
      <c r="Y4" s="9">
        <f>X4/W4</f>
        <v>0.878723404255319</v>
      </c>
      <c r="Z4" s="8">
        <f>'1月'!Z4+'2月'!Z4+'3月'!Z4+'5月'!Z4+'6月'!Z4+'7月'!Z4+'8月'!Z4+'9月'!Z4+'10月'!Z4+'11月'!Z4+'12月'!Z4</f>
        <v>358</v>
      </c>
      <c r="AA4" s="8">
        <f>'1月'!AA4+'2月'!AA4+'3月'!AA4+'5月'!AA4+'6月'!AA4+'7月'!AA4+'8月'!AA4+'9月'!AA4+'10月'!AA4+'11月'!AA4+'12月'!AA4</f>
        <v>270</v>
      </c>
      <c r="AB4" s="9">
        <f t="shared" ref="AB4:AB10" si="3">AA4/Z4</f>
        <v>0.754189944134078</v>
      </c>
      <c r="AC4" s="8">
        <f>'1月'!AC4+'2月'!AC4+'3月'!AC4+'5月'!AC4+'6月'!AC4+'7月'!AC4+'8月'!AC4+'9月'!AC4+'10月'!AC4+'11月'!AC4+'12月'!AC4</f>
        <v>211</v>
      </c>
      <c r="AD4" s="8">
        <f>'1月'!AD4+'2月'!AD4+'3月'!AD4+'5月'!AD4+'6月'!AD4+'7月'!AD4+'8月'!AD4+'9月'!AD4+'10月'!AD4+'11月'!AD4+'12月'!AD4</f>
        <v>148</v>
      </c>
      <c r="AE4" s="9">
        <f>AD4/AC4</f>
        <v>0.701421800947867</v>
      </c>
      <c r="AF4" s="8">
        <f>'1月'!AF4+'2月'!AF4+'3月'!AF4+'5月'!AF4+'6月'!AF4+'7月'!AF4+'8月'!AF4+'9月'!AF4+'10月'!AF4+'11月'!AF4+'12月'!AF4</f>
        <v>97</v>
      </c>
      <c r="AG4" s="8">
        <f>'1月'!AG4+'2月'!AG4+'3月'!AG4+'5月'!AG4+'6月'!AG4+'7月'!AG4+'8月'!AG4+'9月'!AG4+'10月'!AG4+'11月'!AG4+'12月'!AG4</f>
        <v>68</v>
      </c>
      <c r="AH4" s="9">
        <f t="shared" ref="AH4:AH8" si="4">AG4/AF4</f>
        <v>0.701030927835051</v>
      </c>
      <c r="AI4" s="8">
        <f>'1月'!AI4+'2月'!AI4+'3月'!AI4+'5月'!AI4+'6月'!AI4+'7月'!AI4+'8月'!AI4+'9月'!AI4+'10月'!AI4+'11月'!AI4+'12月'!AI4</f>
        <v>578</v>
      </c>
      <c r="AJ4" s="8">
        <f>'1月'!AJ4+'2月'!AJ4+'3月'!AJ4+'5月'!AJ4+'6月'!AJ4+'7月'!AJ4+'8月'!AJ4+'9月'!AJ4+'10月'!AJ4+'11月'!AJ4+'12月'!AJ4</f>
        <v>381</v>
      </c>
      <c r="AK4" s="9">
        <f t="shared" ref="AK4:AK8" si="5">AJ4/AI4</f>
        <v>0.65916955017301</v>
      </c>
      <c r="AL4" s="8">
        <f>'1月'!AL4+'2月'!AL4+'3月'!AL4+'5月'!AL4+'6月'!AL4+'7月'!AL4+'8月'!AL4+'9月'!AL4+'10月'!AL4+'11月'!AL4+'12月'!AL4</f>
        <v>243</v>
      </c>
      <c r="AM4" s="8">
        <f>'1月'!AM4+'2月'!AM4+'3月'!AM4+'5月'!AM4+'6月'!AM4+'7月'!AM4+'8月'!AM4+'9月'!AM4+'10月'!AM4+'11月'!AM4+'12月'!AM4</f>
        <v>192</v>
      </c>
      <c r="AN4" s="9">
        <f t="shared" ref="AN4:AN8" si="6">AM4/AL4</f>
        <v>0.790123456790123</v>
      </c>
      <c r="AO4" s="8">
        <f>'1月'!AO4+'2月'!AO4+'3月'!AO4+'5月'!AO4+'6月'!AO4+'7月'!AO4+'8月'!AO4+'9月'!AO4+'10月'!AO4+'11月'!AO4+'12月'!AO4</f>
        <v>25</v>
      </c>
      <c r="AP4" s="8">
        <f>'1月'!AP4+'2月'!AP4+'3月'!AP4+'5月'!AP4+'6月'!AP4+'7月'!AP4+'8月'!AP4+'9月'!AP4+'10月'!AP4+'11月'!AP4+'12月'!AP4</f>
        <v>23</v>
      </c>
      <c r="AQ4" s="9">
        <f t="shared" ref="AQ4:AQ8" si="7">AP4/AO4</f>
        <v>0.92</v>
      </c>
      <c r="AR4" s="8"/>
      <c r="AS4" s="8"/>
      <c r="AT4" s="9"/>
      <c r="AU4" s="8">
        <f>'8月'!AU4+'9月'!AU4+'10月'!AU4+'11月'!AU4+'12月'!AU4</f>
        <v>6</v>
      </c>
      <c r="AV4" s="8">
        <f>'8月'!AV4+'9月'!AV4+'10月'!AV4+'11月'!AV4+'12月'!AV4</f>
        <v>2</v>
      </c>
      <c r="AW4" s="9">
        <f t="shared" ref="AW4:AW10" si="8">AV4/AU4</f>
        <v>0.333333333333333</v>
      </c>
      <c r="AX4" s="8">
        <f>'9月'!AX4+'10月'!AX4+'11月'!AX4+'12月'!AX4</f>
        <v>16</v>
      </c>
      <c r="AY4" s="8">
        <f>'9月'!AY4+'10月'!AY4+'11月'!AY4+'12月'!AY4</f>
        <v>15</v>
      </c>
      <c r="AZ4" s="9">
        <f t="shared" ref="AZ4:AZ10" si="9">AY4/AX4</f>
        <v>0.9375</v>
      </c>
      <c r="BA4" s="8">
        <f>'10月'!BA4+'11月'!BA4+'12月'!BA4</f>
        <v>84</v>
      </c>
      <c r="BB4" s="8">
        <f>'10月'!BB4+'11月'!BB4+'12月'!BB4</f>
        <v>64</v>
      </c>
      <c r="BC4" s="9">
        <f>BB4/BA4</f>
        <v>0.761904761904762</v>
      </c>
      <c r="BD4" s="8">
        <f>'12月'!BD4</f>
        <v>45</v>
      </c>
      <c r="BE4" s="8">
        <f>'12月'!BE4</f>
        <v>22</v>
      </c>
      <c r="BF4" s="9">
        <f>BE4/BD4</f>
        <v>0.488888888888889</v>
      </c>
      <c r="BG4" s="22">
        <f>B4+E4+H4+K4+N4+Q4+T4+W4+Z4+AC4+AF4+AI4+AL4+AO4+AR4+AU4+AX4+BA4+BD4</f>
        <v>4280</v>
      </c>
      <c r="BH4" s="8">
        <f t="shared" ref="BH4:BH51" si="10">C4+F4+I4+L4+O4+R4+U4+X4+AA4+AD4+AG4+AJ4+AM4+AP4+AS4+AV4+AY4+BB4+BE4</f>
        <v>3248</v>
      </c>
      <c r="BI4" s="23">
        <f t="shared" ref="BI4:BI18" si="11">BH4/BG4</f>
        <v>0.758878504672897</v>
      </c>
    </row>
    <row r="5" spans="1:61">
      <c r="A5" s="7" t="s">
        <v>22</v>
      </c>
      <c r="B5" s="8">
        <f>'1月'!B5+'2月'!B5+'3月'!B5+'5月'!B5+'6月'!B5+'7月'!B5+'8月'!B5+'9月'!B5+'10月'!B5+'11月'!B5+'12月'!B5</f>
        <v>36</v>
      </c>
      <c r="C5" s="8">
        <f>'1月'!C5+'2月'!C5+'3月'!C5+'5月'!C5+'6月'!C5+'7月'!C5+'8月'!C5+'9月'!C5+'10月'!C5+'11月'!C5+'12月'!C5</f>
        <v>34</v>
      </c>
      <c r="D5" s="9">
        <f>C5/B5</f>
        <v>0.944444444444444</v>
      </c>
      <c r="E5" s="8">
        <f>'1月'!E5+'2月'!E5+'3月'!E5+'5月'!E5+'6月'!E5+'7月'!E5+'8月'!E5+'9月'!E5+'10月'!E5+'11月'!E5+'12月'!E5</f>
        <v>89</v>
      </c>
      <c r="F5" s="8">
        <f>'1月'!F5+'2月'!F5+'3月'!F5+'5月'!F5+'6月'!F5+'7月'!F5+'8月'!F5+'9月'!F5+'10月'!F5+'11月'!F5+'12月'!F5</f>
        <v>71</v>
      </c>
      <c r="G5" s="9">
        <f>F5/E5</f>
        <v>0.797752808988764</v>
      </c>
      <c r="H5" s="8"/>
      <c r="I5" s="8"/>
      <c r="J5" s="9"/>
      <c r="K5" s="8">
        <f>'1月'!K5+'2月'!K5+'3月'!K5+'5月'!K5+'6月'!K5+'7月'!K5+'8月'!K5+'9月'!K5+'10月'!K5+'11月'!K5+'12月'!K5</f>
        <v>72</v>
      </c>
      <c r="L5" s="8">
        <f>'1月'!L5+'2月'!L5+'3月'!L5+'5月'!L5+'6月'!L5+'7月'!L5+'8月'!L5+'9月'!L5+'10月'!L5+'11月'!L5+'12月'!L5</f>
        <v>62</v>
      </c>
      <c r="M5" s="9">
        <f>L5/K5</f>
        <v>0.861111111111111</v>
      </c>
      <c r="N5" s="8">
        <f>'1月'!N5+'2月'!N5+'3月'!N5+'5月'!N5+'6月'!N5+'7月'!N5+'8月'!N5+'9月'!N5+'10月'!N5+'11月'!N5+'12月'!N5</f>
        <v>197</v>
      </c>
      <c r="O5" s="8">
        <f>'1月'!O5+'2月'!O5+'3月'!O5+'5月'!O5+'6月'!O5+'7月'!O5+'8月'!O5+'9月'!O5+'10月'!O5+'11月'!O5+'12月'!O5</f>
        <v>176</v>
      </c>
      <c r="P5" s="9">
        <f>O5/N5</f>
        <v>0.893401015228426</v>
      </c>
      <c r="Q5" s="8">
        <f>'1月'!Q5+'2月'!Q5+'3月'!Q5+'5月'!Q5+'6月'!Q5+'7月'!Q5+'8月'!Q5+'9月'!Q5+'10月'!Q5+'11月'!Q5+'12月'!Q5</f>
        <v>26</v>
      </c>
      <c r="R5" s="8">
        <f>'1月'!R5+'2月'!R5+'3月'!R5+'5月'!R5+'6月'!R5+'7月'!R5+'8月'!R5+'9月'!R5+'10月'!R5+'11月'!R5+'12月'!R5</f>
        <v>20</v>
      </c>
      <c r="S5" s="9">
        <f t="shared" si="1"/>
        <v>0.769230769230769</v>
      </c>
      <c r="T5" s="8">
        <f>'1月'!T5+'2月'!T5+'3月'!T5+'5月'!T5+'6月'!T5+'7月'!T5+'8月'!T5+'9月'!T5+'10月'!T5+'11月'!T5+'12月'!T5</f>
        <v>39</v>
      </c>
      <c r="U5" s="8">
        <f>'1月'!U5+'2月'!U5+'3月'!U5+'5月'!U5+'6月'!U5+'7月'!U5+'8月'!U5+'9月'!U5+'10月'!U5+'11月'!U5+'12月'!U5</f>
        <v>30</v>
      </c>
      <c r="V5" s="9">
        <f t="shared" si="2"/>
        <v>0.769230769230769</v>
      </c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>
        <f>'1月'!AL5+'2月'!AL5+'3月'!AL5+'5月'!AL5+'6月'!AL5+'7月'!AL5+'8月'!AL5+'9月'!AL5+'10月'!AL5+'11月'!AL5+'12月'!AL5</f>
        <v>13</v>
      </c>
      <c r="AM5" s="8">
        <f>'1月'!AM5+'2月'!AM5+'3月'!AM5+'5月'!AM5+'6月'!AM5+'7月'!AM5+'8月'!AM5+'9月'!AM5+'10月'!AM5+'11月'!AM5+'12月'!AM5</f>
        <v>12</v>
      </c>
      <c r="AN5" s="9">
        <f t="shared" si="6"/>
        <v>0.923076923076923</v>
      </c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22">
        <f t="shared" ref="BG5:BG51" si="12">B5+E5+H5+K5+N5+Q5+T5+W5+Z5+AC5+AF5+AI5+AL5+AO5+AR5+AU5+AX5+BA5+BD5</f>
        <v>472</v>
      </c>
      <c r="BH5" s="8">
        <f t="shared" si="10"/>
        <v>405</v>
      </c>
      <c r="BI5" s="23">
        <f t="shared" si="11"/>
        <v>0.858050847457627</v>
      </c>
    </row>
    <row r="6" spans="1:61">
      <c r="A6" s="7" t="s">
        <v>23</v>
      </c>
      <c r="B6" s="8"/>
      <c r="C6" s="8"/>
      <c r="D6" s="9"/>
      <c r="E6" s="8">
        <f>'1月'!E6+'2月'!E6+'3月'!E6+'5月'!E6+'6月'!E6+'7月'!E6+'8月'!E6+'9月'!E6+'10月'!E6+'11月'!E6+'12月'!E6</f>
        <v>35</v>
      </c>
      <c r="F6" s="8">
        <f>'1月'!F6+'2月'!F6+'3月'!F6+'5月'!F6+'6月'!F6+'7月'!F6+'8月'!F6+'9月'!F6+'10月'!F6+'11月'!F6+'12月'!F6</f>
        <v>30</v>
      </c>
      <c r="G6" s="9">
        <f>F6/E6</f>
        <v>0.857142857142857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22">
        <f t="shared" si="12"/>
        <v>35</v>
      </c>
      <c r="BH6" s="8">
        <f t="shared" si="10"/>
        <v>30</v>
      </c>
      <c r="BI6" s="23">
        <f t="shared" si="11"/>
        <v>0.857142857142857</v>
      </c>
    </row>
    <row r="7" spans="1:61">
      <c r="A7" s="7" t="s">
        <v>24</v>
      </c>
      <c r="B7" s="8">
        <f>'1月'!B7+'2月'!B7+'3月'!B7+'5月'!B7+'6月'!B7+'7月'!B7+'8月'!B7+'9月'!B7+'10月'!B7+'11月'!B7+'12月'!B7</f>
        <v>234</v>
      </c>
      <c r="C7" s="8">
        <f>'1月'!C7+'2月'!C7+'3月'!C7+'5月'!C7+'6月'!C7+'7月'!C7+'8月'!C7+'9月'!C7+'10月'!C7+'11月'!C7+'12月'!C7</f>
        <v>193</v>
      </c>
      <c r="D7" s="9">
        <f>C7/B7</f>
        <v>0.824786324786325</v>
      </c>
      <c r="E7" s="8"/>
      <c r="F7" s="8"/>
      <c r="G7" s="9"/>
      <c r="H7" s="8">
        <f>'1月'!H7+'2月'!H7+'3月'!H7+'5月'!H7+'6月'!H7+'7月'!H7+'8月'!H7+'9月'!H7+'10月'!H7+'11月'!H7+'12月'!H7</f>
        <v>97</v>
      </c>
      <c r="I7" s="8">
        <f>'1月'!I7+'2月'!I7+'3月'!I7+'5月'!I7+'6月'!I7+'7月'!I7+'8月'!I7+'9月'!I7+'10月'!I7+'11月'!I7+'12月'!I7</f>
        <v>62</v>
      </c>
      <c r="J7" s="9">
        <f>I7/H7</f>
        <v>0.639175257731959</v>
      </c>
      <c r="K7" s="8">
        <f>'1月'!K7+'2月'!K7+'3月'!K7+'5月'!K7+'6月'!K7+'7月'!K7+'8月'!K7+'9月'!K7+'10月'!K7+'11月'!K7+'12月'!K7</f>
        <v>249</v>
      </c>
      <c r="L7" s="8">
        <f>'1月'!L7+'2月'!L7+'3月'!L7+'5月'!L7+'6月'!L7+'7月'!L7+'8月'!L7+'9月'!L7+'10月'!L7+'11月'!L7+'12月'!L7</f>
        <v>214</v>
      </c>
      <c r="M7" s="9">
        <f>L7/K7</f>
        <v>0.859437751004016</v>
      </c>
      <c r="N7" s="8">
        <f>'1月'!N7+'2月'!N7+'3月'!N7+'5月'!N7+'6月'!N7+'7月'!N7+'8月'!N7+'9月'!N7+'10月'!N7+'11月'!N7+'12月'!N7</f>
        <v>162</v>
      </c>
      <c r="O7" s="8">
        <f>'1月'!O7+'2月'!O7+'3月'!O7+'5月'!O7+'6月'!O7+'7月'!O7+'8月'!O7+'9月'!O7+'10月'!O7+'11月'!O7+'12月'!O7</f>
        <v>139</v>
      </c>
      <c r="P7" s="9">
        <f>O7/N7</f>
        <v>0.858024691358025</v>
      </c>
      <c r="Q7" s="8">
        <f>'1月'!Q7+'2月'!Q7+'3月'!Q7+'5月'!Q7+'6月'!Q7+'7月'!Q7+'8月'!Q7+'9月'!Q7+'10月'!Q7+'11月'!Q7+'12月'!Q7</f>
        <v>63</v>
      </c>
      <c r="R7" s="8">
        <f>'1月'!R7+'2月'!R7+'3月'!R7+'5月'!R7+'6月'!R7+'7月'!R7+'8月'!R7+'9月'!R7+'10月'!R7+'11月'!R7+'12月'!R7</f>
        <v>57</v>
      </c>
      <c r="S7" s="9">
        <f t="shared" si="1"/>
        <v>0.904761904761905</v>
      </c>
      <c r="T7" s="8">
        <f>'1月'!T7+'2月'!T7+'3月'!T7+'5月'!T7+'6月'!T7+'7月'!T7+'8月'!T7+'9月'!T7+'10月'!T7+'11月'!T7+'12月'!T7</f>
        <v>181</v>
      </c>
      <c r="U7" s="8">
        <f>'1月'!U7+'2月'!U7+'3月'!U7+'5月'!U7+'6月'!U7+'7月'!U7+'8月'!U7+'9月'!U7+'10月'!U7+'11月'!U7+'12月'!U7</f>
        <v>145</v>
      </c>
      <c r="V7" s="9">
        <f t="shared" si="2"/>
        <v>0.801104972375691</v>
      </c>
      <c r="W7" s="8"/>
      <c r="X7" s="8"/>
      <c r="Y7" s="9"/>
      <c r="Z7" s="8">
        <f>'1月'!Z7+'2月'!Z7+'3月'!Z7+'5月'!Z7+'6月'!Z7+'7月'!Z7+'8月'!Z7+'9月'!Z7+'10月'!Z7+'11月'!Z7+'12月'!Z7</f>
        <v>398</v>
      </c>
      <c r="AA7" s="8">
        <f>'1月'!AA7+'2月'!AA7+'3月'!AA7+'5月'!AA7+'6月'!AA7+'7月'!AA7+'8月'!AA7+'9月'!AA7+'10月'!AA7+'11月'!AA7+'12月'!AA7</f>
        <v>300</v>
      </c>
      <c r="AB7" s="9">
        <f>AA7/Z7</f>
        <v>0.753768844221106</v>
      </c>
      <c r="AC7" s="8">
        <f>'1月'!AC7+'2月'!AC7+'3月'!AC7+'5月'!AC7+'6月'!AC7+'7月'!AC7+'8月'!AC7+'9月'!AC7+'10月'!AC7+'11月'!AC7+'12月'!AC7</f>
        <v>163</v>
      </c>
      <c r="AD7" s="8">
        <f>'1月'!AD7+'2月'!AD7+'3月'!AD7+'5月'!AD7+'6月'!AD7+'7月'!AD7+'8月'!AD7+'9月'!AD7+'10月'!AD7+'11月'!AD7+'12月'!AD7</f>
        <v>121</v>
      </c>
      <c r="AE7" s="9">
        <f>AD7/AC7</f>
        <v>0.742331288343558</v>
      </c>
      <c r="AF7" s="8">
        <f>'1月'!AF7+'2月'!AF7+'3月'!AF7+'5月'!AF7+'6月'!AF7+'7月'!AF7+'8月'!AF7+'9月'!AF7+'10月'!AF7+'11月'!AF7+'12月'!AF7</f>
        <v>198</v>
      </c>
      <c r="AG7" s="8">
        <f>'1月'!AG7+'2月'!AG7+'3月'!AG7+'5月'!AG7+'6月'!AG7+'7月'!AG7+'8月'!AG7+'9月'!AG7+'10月'!AG7+'11月'!AG7+'12月'!AG7</f>
        <v>185</v>
      </c>
      <c r="AH7" s="9">
        <f t="shared" si="4"/>
        <v>0.934343434343434</v>
      </c>
      <c r="AI7" s="8">
        <f>'1月'!AI7+'2月'!AI7+'3月'!AI7+'5月'!AI7+'6月'!AI7+'7月'!AI7+'8月'!AI7+'9月'!AI7+'10月'!AI7+'11月'!AI7+'12月'!AI7</f>
        <v>463</v>
      </c>
      <c r="AJ7" s="8">
        <f>'1月'!AJ7+'2月'!AJ7+'3月'!AJ7+'5月'!AJ7+'6月'!AJ7+'7月'!AJ7+'8月'!AJ7+'9月'!AJ7+'10月'!AJ7+'11月'!AJ7+'12月'!AJ7</f>
        <v>351</v>
      </c>
      <c r="AK7" s="9">
        <f t="shared" si="5"/>
        <v>0.758099352051836</v>
      </c>
      <c r="AL7" s="8">
        <f>'1月'!AL7+'2月'!AL7+'3月'!AL7+'5月'!AL7+'6月'!AL7+'7月'!AL7+'8月'!AL7+'9月'!AL7+'10月'!AL7+'11月'!AL7+'12月'!AL7</f>
        <v>173</v>
      </c>
      <c r="AM7" s="8">
        <f>'1月'!AM7+'2月'!AM7+'3月'!AM7+'5月'!AM7+'6月'!AM7+'7月'!AM7+'8月'!AM7+'9月'!AM7+'10月'!AM7+'11月'!AM7+'12月'!AM7</f>
        <v>146</v>
      </c>
      <c r="AN7" s="9">
        <f t="shared" si="6"/>
        <v>0.84393063583815</v>
      </c>
      <c r="AO7" s="8">
        <f>'1月'!AO7+'2月'!AO7+'3月'!AO7+'5月'!AO7+'6月'!AO7+'7月'!AO7+'8月'!AO7+'9月'!AO7+'10月'!AO7+'11月'!AO7+'12月'!AO7</f>
        <v>54</v>
      </c>
      <c r="AP7" s="8">
        <f>'1月'!AP7+'2月'!AP7+'3月'!AP7+'5月'!AP7+'6月'!AP7+'7月'!AP7+'8月'!AP7+'9月'!AP7+'10月'!AP7+'11月'!AP7+'12月'!AP7</f>
        <v>38</v>
      </c>
      <c r="AQ7" s="9">
        <f t="shared" si="7"/>
        <v>0.703703703703704</v>
      </c>
      <c r="AR7" s="8"/>
      <c r="AS7" s="8"/>
      <c r="AT7" s="9"/>
      <c r="AU7" s="8">
        <f>'8月'!AU7+'9月'!AU7+'10月'!AU7+'11月'!AU7+'12月'!AU7</f>
        <v>12</v>
      </c>
      <c r="AV7" s="8">
        <f>'8月'!AV7+'9月'!AV7+'10月'!AV7+'11月'!AV7+'12月'!AV7</f>
        <v>12</v>
      </c>
      <c r="AW7" s="9">
        <f t="shared" si="8"/>
        <v>1</v>
      </c>
      <c r="AX7" s="8"/>
      <c r="AY7" s="8"/>
      <c r="AZ7" s="9"/>
      <c r="BA7" s="8">
        <f>'10月'!BA7+'11月'!BA7+'12月'!BA7</f>
        <v>19</v>
      </c>
      <c r="BB7" s="8">
        <f>'10月'!BB7+'11月'!BB7+'12月'!BB7</f>
        <v>17</v>
      </c>
      <c r="BC7" s="9">
        <f t="shared" ref="BC5:BC9" si="13">BB7/BA7</f>
        <v>0.894736842105263</v>
      </c>
      <c r="BD7" s="8">
        <f>'12月'!BD7</f>
        <v>16</v>
      </c>
      <c r="BE7" s="8">
        <f>'12月'!BE7</f>
        <v>13</v>
      </c>
      <c r="BF7" s="9">
        <f t="shared" ref="BF5:BF9" si="14">BE7/BD7</f>
        <v>0.8125</v>
      </c>
      <c r="BG7" s="22">
        <f t="shared" si="12"/>
        <v>2482</v>
      </c>
      <c r="BH7" s="8">
        <f t="shared" si="10"/>
        <v>1993</v>
      </c>
      <c r="BI7" s="23">
        <f t="shared" si="11"/>
        <v>0.802981466559226</v>
      </c>
    </row>
    <row r="8" spans="1:61">
      <c r="A8" s="7" t="s">
        <v>25</v>
      </c>
      <c r="B8" s="8">
        <f>'1月'!B8+'2月'!B8+'3月'!B8+'5月'!B8+'6月'!B8+'7月'!B8+'8月'!B8+'9月'!B8+'10月'!B8+'11月'!B8+'12月'!B8</f>
        <v>330</v>
      </c>
      <c r="C8" s="8">
        <f>'1月'!C8+'2月'!C8+'3月'!C8+'5月'!C8+'6月'!C8+'7月'!C8+'8月'!C8+'9月'!C8+'10月'!C8+'11月'!C8+'12月'!C8</f>
        <v>285</v>
      </c>
      <c r="D8" s="9">
        <f>C8/B8</f>
        <v>0.863636363636364</v>
      </c>
      <c r="E8" s="8">
        <f>'1月'!E8+'2月'!E8+'3月'!E8+'5月'!E8+'6月'!E8+'7月'!E8+'8月'!E8+'9月'!E8+'10月'!E8+'11月'!E8+'12月'!E8</f>
        <v>432</v>
      </c>
      <c r="F8" s="8">
        <f>'1月'!F8+'2月'!F8+'3月'!F8+'5月'!F8+'6月'!F8+'7月'!F8+'8月'!F8+'9月'!F8+'10月'!F8+'11月'!F8+'12月'!F8</f>
        <v>417</v>
      </c>
      <c r="G8" s="9">
        <f>F8/E8</f>
        <v>0.965277777777778</v>
      </c>
      <c r="H8" s="8">
        <f>'1月'!H8+'2月'!H8+'3月'!H8+'5月'!H8+'6月'!H8+'7月'!H8+'8月'!H8+'9月'!H8+'10月'!H8+'11月'!H8+'12月'!H8</f>
        <v>0</v>
      </c>
      <c r="I8" s="8">
        <f>'1月'!I8+'2月'!I8+'3月'!I8+'5月'!I8+'6月'!I8+'7月'!I8+'8月'!I8+'9月'!I8+'10月'!I8+'11月'!I8+'12月'!I8</f>
        <v>0</v>
      </c>
      <c r="J8" s="9" t="e">
        <f>I8/H8</f>
        <v>#DIV/0!</v>
      </c>
      <c r="K8" s="8">
        <f>'1月'!K8+'2月'!K8+'3月'!K8+'5月'!K8+'6月'!K8+'7月'!K8+'8月'!K8+'9月'!K8+'10月'!K8+'11月'!K8+'12月'!K8</f>
        <v>521</v>
      </c>
      <c r="L8" s="8">
        <f>'1月'!L8+'2月'!L8+'3月'!L8+'5月'!L8+'6月'!L8+'7月'!L8+'8月'!L8+'9月'!L8+'10月'!L8+'11月'!L8+'12月'!L8</f>
        <v>463</v>
      </c>
      <c r="M8" s="9">
        <f>L8/K8</f>
        <v>0.888675623800384</v>
      </c>
      <c r="N8" s="8"/>
      <c r="O8" s="8"/>
      <c r="P8" s="9"/>
      <c r="Q8" s="8">
        <f>'1月'!Q8+'2月'!Q8+'3月'!Q8+'5月'!Q8+'6月'!Q8+'7月'!Q8+'8月'!Q8+'9月'!Q8+'10月'!Q8+'11月'!Q8+'12月'!Q8</f>
        <v>18</v>
      </c>
      <c r="R8" s="8">
        <f>'1月'!R8+'2月'!R8+'3月'!R8+'5月'!R8+'6月'!R8+'7月'!R8+'8月'!R8+'9月'!R8+'10月'!R8+'11月'!R8+'12月'!R8</f>
        <v>16</v>
      </c>
      <c r="S8" s="9">
        <f t="shared" si="1"/>
        <v>0.888888888888889</v>
      </c>
      <c r="T8" s="8">
        <f>'1月'!T8+'2月'!T8+'3月'!T8+'5月'!T8+'6月'!T8+'7月'!T8+'8月'!T8+'9月'!T8+'10月'!T8+'11月'!T8+'12月'!T8</f>
        <v>34</v>
      </c>
      <c r="U8" s="8">
        <f>'1月'!U8+'2月'!U8+'3月'!U8+'5月'!U8+'6月'!U8+'7月'!U8+'8月'!U8+'9月'!U8+'10月'!U8+'11月'!U8+'12月'!U8</f>
        <v>27</v>
      </c>
      <c r="V8" s="9">
        <f t="shared" si="2"/>
        <v>0.794117647058823</v>
      </c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f>'1月'!AL8+'2月'!AL8+'3月'!AL8+'5月'!AL8+'6月'!AL8+'7月'!AL8+'8月'!AL8+'9月'!AL8+'10月'!AL8+'11月'!AL8+'12月'!AL8</f>
        <v>230</v>
      </c>
      <c r="AM8" s="8">
        <f>'1月'!AM8+'2月'!AM8+'3月'!AM8+'5月'!AM8+'6月'!AM8+'7月'!AM8+'8月'!AM8+'9月'!AM8+'10月'!AM8+'11月'!AM8+'12月'!AM8</f>
        <v>214</v>
      </c>
      <c r="AN8" s="9">
        <f t="shared" si="6"/>
        <v>0.930434782608696</v>
      </c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f>'10月'!BA8+'11月'!BA8+'12月'!BA8</f>
        <v>70</v>
      </c>
      <c r="BB8" s="8">
        <f>'10月'!BB8+'11月'!BB8+'12月'!BB8</f>
        <v>61</v>
      </c>
      <c r="BC8" s="9">
        <f t="shared" si="13"/>
        <v>0.871428571428571</v>
      </c>
      <c r="BD8" s="8">
        <f>'12月'!BD8</f>
        <v>45</v>
      </c>
      <c r="BE8" s="8">
        <f>'12月'!BE8</f>
        <v>41</v>
      </c>
      <c r="BF8" s="9">
        <f t="shared" si="14"/>
        <v>0.911111111111111</v>
      </c>
      <c r="BG8" s="22">
        <f t="shared" si="12"/>
        <v>1680</v>
      </c>
      <c r="BH8" s="8">
        <f t="shared" si="10"/>
        <v>1524</v>
      </c>
      <c r="BI8" s="23">
        <f t="shared" si="11"/>
        <v>0.907142857142857</v>
      </c>
    </row>
    <row r="9" spans="1:61">
      <c r="A9" s="10" t="s">
        <v>26</v>
      </c>
      <c r="B9" s="11">
        <f t="shared" ref="B9:I9" si="15">SUM(B4:B8)</f>
        <v>1107</v>
      </c>
      <c r="C9" s="11">
        <f t="shared" si="15"/>
        <v>927</v>
      </c>
      <c r="D9" s="12">
        <f t="shared" si="0"/>
        <v>0.83739837398374</v>
      </c>
      <c r="E9" s="11">
        <f t="shared" si="15"/>
        <v>746</v>
      </c>
      <c r="F9" s="11">
        <f t="shared" si="15"/>
        <v>681</v>
      </c>
      <c r="G9" s="12">
        <f t="shared" ref="G8:G23" si="16">F9/E9</f>
        <v>0.912868632707775</v>
      </c>
      <c r="H9" s="11">
        <f t="shared" si="15"/>
        <v>423</v>
      </c>
      <c r="I9" s="11">
        <f t="shared" si="15"/>
        <v>298</v>
      </c>
      <c r="J9" s="12">
        <f>I9/H9</f>
        <v>0.704491725768322</v>
      </c>
      <c r="K9" s="11">
        <f t="shared" ref="K9:L9" si="17">SUM(K4:K8)</f>
        <v>1366</v>
      </c>
      <c r="L9" s="11">
        <f t="shared" si="17"/>
        <v>1097</v>
      </c>
      <c r="M9" s="12">
        <f>L9/K9</f>
        <v>0.80307467057101</v>
      </c>
      <c r="N9" s="11">
        <f t="shared" ref="N9:U9" si="18">SUM(N4:N8)</f>
        <v>725</v>
      </c>
      <c r="O9" s="11">
        <f t="shared" si="18"/>
        <v>604</v>
      </c>
      <c r="P9" s="12">
        <f>O9/N9</f>
        <v>0.833103448275862</v>
      </c>
      <c r="Q9" s="11">
        <f t="shared" si="18"/>
        <v>150</v>
      </c>
      <c r="R9" s="11">
        <f t="shared" si="18"/>
        <v>131</v>
      </c>
      <c r="S9" s="12">
        <f t="shared" ref="S7:S21" si="19">R9/Q9</f>
        <v>0.873333333333333</v>
      </c>
      <c r="T9" s="11">
        <f t="shared" si="18"/>
        <v>445</v>
      </c>
      <c r="U9" s="11">
        <f t="shared" si="18"/>
        <v>353</v>
      </c>
      <c r="V9" s="12">
        <f t="shared" ref="V9:V23" si="20">U9/T9</f>
        <v>0.793258426966292</v>
      </c>
      <c r="W9" s="11">
        <f t="shared" ref="W9:AA9" si="21">SUM(W4:W8)</f>
        <v>470</v>
      </c>
      <c r="X9" s="11">
        <f t="shared" si="21"/>
        <v>413</v>
      </c>
      <c r="Y9" s="12">
        <f>X9/W9</f>
        <v>0.878723404255319</v>
      </c>
      <c r="Z9" s="11">
        <f t="shared" si="21"/>
        <v>756</v>
      </c>
      <c r="AA9" s="11">
        <f t="shared" si="21"/>
        <v>570</v>
      </c>
      <c r="AB9" s="12">
        <f t="shared" si="3"/>
        <v>0.753968253968254</v>
      </c>
      <c r="AC9" s="11">
        <f t="shared" ref="AC9:AG9" si="22">SUM(AC4:AC8)</f>
        <v>374</v>
      </c>
      <c r="AD9" s="11">
        <f t="shared" si="22"/>
        <v>269</v>
      </c>
      <c r="AE9" s="12">
        <f>AD9/AC9</f>
        <v>0.719251336898396</v>
      </c>
      <c r="AF9" s="11">
        <f t="shared" si="22"/>
        <v>295</v>
      </c>
      <c r="AG9" s="11">
        <f t="shared" si="22"/>
        <v>253</v>
      </c>
      <c r="AH9" s="12">
        <f>AG9/AF9</f>
        <v>0.857627118644068</v>
      </c>
      <c r="AI9" s="11">
        <f t="shared" ref="AI9:AM9" si="23">SUM(AI4:AI8)</f>
        <v>1041</v>
      </c>
      <c r="AJ9" s="11">
        <f t="shared" si="23"/>
        <v>732</v>
      </c>
      <c r="AK9" s="12">
        <f>AJ9/AI9</f>
        <v>0.703170028818444</v>
      </c>
      <c r="AL9" s="11">
        <f t="shared" si="23"/>
        <v>659</v>
      </c>
      <c r="AM9" s="11">
        <f t="shared" si="23"/>
        <v>564</v>
      </c>
      <c r="AN9" s="12">
        <f>AM9/AL9</f>
        <v>0.855842185128983</v>
      </c>
      <c r="AO9" s="11">
        <f>SUM(AO4:AO8)</f>
        <v>79</v>
      </c>
      <c r="AP9" s="11">
        <f>SUM(AP4:AP8)</f>
        <v>61</v>
      </c>
      <c r="AQ9" s="12">
        <f>AP9/AO9</f>
        <v>0.772151898734177</v>
      </c>
      <c r="AR9" s="11"/>
      <c r="AS9" s="11"/>
      <c r="AT9" s="12"/>
      <c r="AU9" s="11">
        <f>SUM(AU4:AU8)</f>
        <v>18</v>
      </c>
      <c r="AV9" s="11">
        <f>SUM(AV4:AV8)</f>
        <v>14</v>
      </c>
      <c r="AW9" s="12">
        <f t="shared" si="8"/>
        <v>0.777777777777778</v>
      </c>
      <c r="AX9" s="11">
        <f>SUM(AX4:AX8)</f>
        <v>16</v>
      </c>
      <c r="AY9" s="11">
        <f>SUM(AY4:AY8)</f>
        <v>15</v>
      </c>
      <c r="AZ9" s="12">
        <f t="shared" si="9"/>
        <v>0.9375</v>
      </c>
      <c r="BA9" s="11">
        <f>SUM(BA4:BA8)</f>
        <v>173</v>
      </c>
      <c r="BB9" s="11">
        <f>SUM(BB4:BB8)</f>
        <v>142</v>
      </c>
      <c r="BC9" s="12">
        <f t="shared" si="13"/>
        <v>0.820809248554913</v>
      </c>
      <c r="BD9" s="11">
        <f>SUM(BD4:BD8)</f>
        <v>106</v>
      </c>
      <c r="BE9" s="11">
        <f>SUM(BE4:BE8)</f>
        <v>76</v>
      </c>
      <c r="BF9" s="12">
        <f t="shared" si="14"/>
        <v>0.716981132075472</v>
      </c>
      <c r="BG9" s="24">
        <f t="shared" si="12"/>
        <v>8949</v>
      </c>
      <c r="BH9" s="11">
        <f t="shared" si="10"/>
        <v>7200</v>
      </c>
      <c r="BI9" s="25">
        <f t="shared" si="11"/>
        <v>0.804559168622192</v>
      </c>
    </row>
    <row r="10" spans="1:61">
      <c r="A10" s="7" t="s">
        <v>27</v>
      </c>
      <c r="B10" s="8">
        <f>'1月'!B10+'2月'!B10+'3月'!B10+'5月'!B10+'6月'!B10+'7月'!B10+'8月'!B10+'9月'!B10+'10月'!B10+'11月'!B10+'12月'!B10</f>
        <v>2369</v>
      </c>
      <c r="C10" s="8">
        <f>'1月'!C10+'2月'!C10+'3月'!C10+'5月'!C10+'6月'!C10+'7月'!C10+'8月'!C10+'9月'!C10+'10月'!C10+'11月'!C10+'12月'!C10</f>
        <v>2308</v>
      </c>
      <c r="D10" s="9">
        <f>C10/B10</f>
        <v>0.974250738708316</v>
      </c>
      <c r="E10" s="8">
        <f>'1月'!E10+'2月'!E10+'3月'!E10+'5月'!E10+'6月'!E10+'7月'!E10+'8月'!E10+'9月'!E10+'10月'!E10+'11月'!E10+'12月'!E10</f>
        <v>499</v>
      </c>
      <c r="F10" s="8">
        <f>'1月'!F10+'2月'!F10+'3月'!F10+'5月'!F10+'6月'!F10+'7月'!F10+'8月'!F10+'9月'!F10+'10月'!F10+'11月'!F10+'12月'!F10</f>
        <v>486</v>
      </c>
      <c r="G10" s="9">
        <f t="shared" si="16"/>
        <v>0.973947895791583</v>
      </c>
      <c r="H10" s="8">
        <f>'1月'!H10+'2月'!H10+'3月'!H10+'5月'!H10+'6月'!H10+'7月'!H10+'8月'!H10+'9月'!H10+'10月'!H10+'11月'!H10+'12月'!H10</f>
        <v>114</v>
      </c>
      <c r="I10" s="8">
        <f>'1月'!I10+'2月'!I10+'3月'!I10+'5月'!I10+'6月'!I10+'7月'!I10+'8月'!I10+'9月'!I10+'10月'!I10+'11月'!I10+'12月'!I10</f>
        <v>109</v>
      </c>
      <c r="J10" s="9">
        <f>I10/H10</f>
        <v>0.956140350877193</v>
      </c>
      <c r="K10" s="8">
        <f>'1月'!K10+'2月'!K10+'3月'!K10+'5月'!K10+'6月'!K10+'7月'!K10+'8月'!K10+'9月'!K10+'10月'!K10+'11月'!K10+'12月'!K10</f>
        <v>680</v>
      </c>
      <c r="L10" s="8">
        <f>'1月'!L10+'2月'!L10+'3月'!L10+'5月'!L10+'6月'!L10+'7月'!L10+'8月'!L10+'9月'!L10+'10月'!L10+'11月'!L10+'12月'!L10</f>
        <v>657</v>
      </c>
      <c r="M10" s="9">
        <f>L10/K10</f>
        <v>0.966176470588235</v>
      </c>
      <c r="N10" s="8">
        <f>'1月'!N10+'2月'!N10+'3月'!N10+'5月'!N10+'6月'!N10+'7月'!N10+'8月'!N10+'9月'!N10+'10月'!N10+'11月'!N10+'12月'!N10</f>
        <v>581</v>
      </c>
      <c r="O10" s="8">
        <f>'1月'!O10+'2月'!O10+'3月'!O10+'5月'!O10+'6月'!O10+'7月'!O10+'8月'!O10+'9月'!O10+'10月'!O10+'11月'!O10+'12月'!O10</f>
        <v>560</v>
      </c>
      <c r="P10" s="9">
        <f>O10/N10</f>
        <v>0.963855421686747</v>
      </c>
      <c r="Q10" s="8">
        <f>'1月'!Q10+'2月'!Q10+'3月'!Q10+'5月'!Q10+'6月'!Q10+'7月'!Q10+'8月'!Q10+'9月'!Q10+'10月'!Q10+'11月'!Q10+'12月'!Q10</f>
        <v>97</v>
      </c>
      <c r="R10" s="8">
        <f>'1月'!R10+'2月'!R10+'3月'!R10+'5月'!R10+'6月'!R10+'7月'!R10+'8月'!R10+'9月'!R10+'10月'!R10+'11月'!R10+'12月'!R10</f>
        <v>96</v>
      </c>
      <c r="S10" s="9">
        <f t="shared" si="19"/>
        <v>0.989690721649485</v>
      </c>
      <c r="T10" s="8">
        <f>'1月'!T10+'2月'!T10+'3月'!T10+'5月'!T10+'6月'!T10+'7月'!T10+'8月'!T10+'9月'!T10+'10月'!T10+'11月'!T10+'12月'!T10</f>
        <v>114</v>
      </c>
      <c r="U10" s="8">
        <f>'1月'!U10+'2月'!U10+'3月'!U10+'5月'!U10+'6月'!U10+'7月'!U10+'8月'!U10+'9月'!U10+'10月'!U10+'11月'!U10+'12月'!U10</f>
        <v>110</v>
      </c>
      <c r="V10" s="9">
        <f t="shared" si="20"/>
        <v>0.964912280701754</v>
      </c>
      <c r="W10" s="8"/>
      <c r="X10" s="8"/>
      <c r="Y10" s="9"/>
      <c r="Z10" s="8">
        <f>'1月'!Z10+'2月'!Z10+'3月'!Z10+'5月'!Z10+'6月'!Z10+'7月'!Z10+'8月'!Z10+'9月'!Z10+'10月'!Z10+'11月'!Z10+'12月'!Z10</f>
        <v>77</v>
      </c>
      <c r="AA10" s="8">
        <f>'1月'!AA10+'2月'!AA10+'3月'!AA10+'5月'!AA10+'6月'!AA10+'7月'!AA10+'8月'!AA10+'9月'!AA10+'10月'!AA10+'11月'!AA10+'12月'!AA10</f>
        <v>74</v>
      </c>
      <c r="AB10" s="9">
        <f>AA10/Z10</f>
        <v>0.961038961038961</v>
      </c>
      <c r="AC10" s="8">
        <f>'1月'!AC10+'2月'!AC10+'3月'!AC10+'5月'!AC10+'6月'!AC10+'7月'!AC10+'8月'!AC10+'9月'!AC10+'10月'!AC10+'11月'!AC10+'12月'!AC10</f>
        <v>793</v>
      </c>
      <c r="AD10" s="8">
        <f>'1月'!AD10+'2月'!AD10+'3月'!AD10+'5月'!AD10+'6月'!AD10+'7月'!AD10+'8月'!AD10+'9月'!AD10+'10月'!AD10+'11月'!AD10+'12月'!AD10</f>
        <v>767</v>
      </c>
      <c r="AE10" s="9">
        <f>AD10/AC10</f>
        <v>0.967213114754098</v>
      </c>
      <c r="AF10" s="8">
        <f>'1月'!AF10+'2月'!AF10+'3月'!AF10+'5月'!AF10+'6月'!AF10+'7月'!AF10+'8月'!AF10+'9月'!AF10+'10月'!AF10+'11月'!AF10+'12月'!AF10</f>
        <v>728</v>
      </c>
      <c r="AG10" s="8">
        <f>'1月'!AG10+'2月'!AG10+'3月'!AG10+'5月'!AG10+'6月'!AG10+'7月'!AG10+'8月'!AG10+'9月'!AG10+'10月'!AG10+'11月'!AG10+'12月'!AG10</f>
        <v>713</v>
      </c>
      <c r="AH10" s="9">
        <f>AG10/AF10</f>
        <v>0.979395604395604</v>
      </c>
      <c r="AI10" s="8">
        <f>'1月'!AI10+'2月'!AI10+'3月'!AI10+'5月'!AI10+'6月'!AI10+'7月'!AI10+'8月'!AI10+'9月'!AI10+'10月'!AI10+'11月'!AI10+'12月'!AI10</f>
        <v>293</v>
      </c>
      <c r="AJ10" s="8">
        <f>'1月'!AJ10+'2月'!AJ10+'3月'!AJ10+'5月'!AJ10+'6月'!AJ10+'7月'!AJ10+'8月'!AJ10+'9月'!AJ10+'10月'!AJ10+'11月'!AJ10+'12月'!AJ10</f>
        <v>274</v>
      </c>
      <c r="AK10" s="9">
        <f>AJ10/AI10</f>
        <v>0.935153583617747</v>
      </c>
      <c r="AL10" s="8">
        <f>'1月'!AL10+'2月'!AL10+'3月'!AL10+'5月'!AL10+'6月'!AL10+'7月'!AL10+'8月'!AL10+'9月'!AL10+'10月'!AL10+'11月'!AL10+'12月'!AL10</f>
        <v>275</v>
      </c>
      <c r="AM10" s="8">
        <f>'1月'!AM10+'2月'!AM10+'3月'!AM10+'5月'!AM10+'6月'!AM10+'7月'!AM10+'8月'!AM10+'9月'!AM10+'10月'!AM10+'11月'!AM10+'12月'!AM10</f>
        <v>264</v>
      </c>
      <c r="AN10" s="9">
        <f>AM10/AL10</f>
        <v>0.96</v>
      </c>
      <c r="AO10" s="8">
        <f>'1月'!AO10+'2月'!AO10+'3月'!AO10+'5月'!AO10+'6月'!AO10+'7月'!AO10+'8月'!AO10+'9月'!AO10+'10月'!AO10+'11月'!AO10+'12月'!AO10</f>
        <v>20</v>
      </c>
      <c r="AP10" s="8">
        <f>'1月'!AP10+'2月'!AP10+'3月'!AP10+'5月'!AP10+'6月'!AP10+'7月'!AP10+'8月'!AP10+'9月'!AP10+'10月'!AP10+'11月'!AP10+'12月'!AP10</f>
        <v>20</v>
      </c>
      <c r="AQ10" s="9">
        <f>AP10/AO10</f>
        <v>1</v>
      </c>
      <c r="AR10" s="8"/>
      <c r="AS10" s="8"/>
      <c r="AT10" s="9"/>
      <c r="AU10" s="8">
        <f>'8月'!AU10+'9月'!AU10+'10月'!AU10+'11月'!AU10+'12月'!AU10</f>
        <v>23</v>
      </c>
      <c r="AV10" s="8">
        <f>'8月'!AV10+'9月'!AV10+'10月'!AV10+'11月'!AV10+'12月'!AV10</f>
        <v>20</v>
      </c>
      <c r="AW10" s="9">
        <f t="shared" si="8"/>
        <v>0.869565217391304</v>
      </c>
      <c r="AX10" s="8">
        <f>'9月'!AX10+'10月'!AX10+'11月'!AX10+'12月'!AX10</f>
        <v>16</v>
      </c>
      <c r="AY10" s="8">
        <f>'9月'!AY10+'10月'!AY10+'11月'!AY10+'12月'!AY10</f>
        <v>15</v>
      </c>
      <c r="AZ10" s="9">
        <f t="shared" si="9"/>
        <v>0.9375</v>
      </c>
      <c r="BA10" s="8">
        <f>'10月'!BA10+'11月'!BA10+'12月'!BA10</f>
        <v>62</v>
      </c>
      <c r="BB10" s="8">
        <f>'10月'!BB10+'11月'!BB10+'12月'!BB10</f>
        <v>61</v>
      </c>
      <c r="BC10" s="9">
        <f>BB10/BA10</f>
        <v>0.983870967741935</v>
      </c>
      <c r="BD10" s="8">
        <f>'12月'!BD10</f>
        <v>28</v>
      </c>
      <c r="BE10" s="8">
        <f>'12月'!BE10</f>
        <v>28</v>
      </c>
      <c r="BF10" s="9">
        <f>BE10/BD10</f>
        <v>1</v>
      </c>
      <c r="BG10" s="26">
        <f t="shared" si="12"/>
        <v>6769</v>
      </c>
      <c r="BH10" s="8">
        <f t="shared" si="10"/>
        <v>6562</v>
      </c>
      <c r="BI10" s="23">
        <f t="shared" si="11"/>
        <v>0.96941941202541</v>
      </c>
    </row>
    <row r="11" spans="1:61">
      <c r="A11" s="7" t="s">
        <v>28</v>
      </c>
      <c r="B11" s="8">
        <f>'1月'!B11+'2月'!B11+'3月'!B11+'5月'!B11+'6月'!B11+'7月'!B11+'8月'!B11+'9月'!B11+'10月'!B11+'11月'!B11+'12月'!B11</f>
        <v>502</v>
      </c>
      <c r="C11" s="8">
        <f>'1月'!C11+'2月'!C11+'3月'!C11+'5月'!C11+'6月'!C11+'7月'!C11+'8月'!C11+'9月'!C11+'10月'!C11+'11月'!C11+'12月'!C11</f>
        <v>449</v>
      </c>
      <c r="D11" s="9">
        <f>C11/B11</f>
        <v>0.894422310756972</v>
      </c>
      <c r="E11" s="8">
        <f>'1月'!E11+'2月'!E11+'3月'!E11+'5月'!E11+'6月'!E11+'7月'!E11+'8月'!E11+'9月'!E11+'10月'!E11+'11月'!E11+'12月'!E11</f>
        <v>358</v>
      </c>
      <c r="F11" s="8">
        <f>'1月'!F11+'2月'!F11+'3月'!F11+'5月'!F11+'6月'!F11+'7月'!F11+'8月'!F11+'9月'!F11+'10月'!F11+'11月'!F11+'12月'!F11</f>
        <v>312</v>
      </c>
      <c r="G11" s="9">
        <f t="shared" si="16"/>
        <v>0.871508379888268</v>
      </c>
      <c r="H11" s="8"/>
      <c r="I11" s="8"/>
      <c r="J11" s="9"/>
      <c r="K11" s="8">
        <f>'1月'!K11+'2月'!K11+'3月'!K11+'5月'!K11+'6月'!K11+'7月'!K11+'8月'!K11+'9月'!K11+'10月'!K11+'11月'!K11+'12月'!K11</f>
        <v>243</v>
      </c>
      <c r="L11" s="8">
        <f>'1月'!L11+'2月'!L11+'3月'!L11+'5月'!L11+'6月'!L11+'7月'!L11+'8月'!L11+'9月'!L11+'10月'!L11+'11月'!L11+'12月'!L11</f>
        <v>233</v>
      </c>
      <c r="M11" s="9">
        <f>L11/K11</f>
        <v>0.958847736625514</v>
      </c>
      <c r="N11" s="8">
        <f>'1月'!N11+'2月'!N11+'3月'!N11+'5月'!N11+'6月'!N11+'7月'!N11+'8月'!N11+'9月'!N11+'10月'!N11+'11月'!N11+'12月'!N11</f>
        <v>72</v>
      </c>
      <c r="O11" s="8">
        <f>'1月'!O11+'2月'!O11+'3月'!O11+'5月'!O11+'6月'!O11+'7月'!O11+'8月'!O11+'9月'!O11+'10月'!O11+'11月'!O11+'12月'!O11</f>
        <v>68</v>
      </c>
      <c r="P11" s="9">
        <f>O11/N11</f>
        <v>0.944444444444444</v>
      </c>
      <c r="Q11" s="8">
        <f>'1月'!Q11+'2月'!Q11+'3月'!Q11+'5月'!Q11+'6月'!Q11+'7月'!Q11+'8月'!Q11+'9月'!Q11+'10月'!Q11+'11月'!Q11+'12月'!Q11</f>
        <v>82</v>
      </c>
      <c r="R11" s="8">
        <f>'1月'!R11+'2月'!R11+'3月'!R11+'5月'!R11+'6月'!R11+'7月'!R11+'8月'!R11+'9月'!R11+'10月'!R11+'11月'!R11+'12月'!R11</f>
        <v>77</v>
      </c>
      <c r="S11" s="9">
        <f t="shared" si="19"/>
        <v>0.939024390243902</v>
      </c>
      <c r="T11" s="8">
        <f>'1月'!T11+'2月'!T11+'3月'!T11+'5月'!T11+'6月'!T11+'7月'!T11+'8月'!T11+'9月'!T11+'10月'!T11+'11月'!T11+'12月'!T11</f>
        <v>27</v>
      </c>
      <c r="U11" s="8">
        <f>'1月'!U11+'2月'!U11+'3月'!U11+'5月'!U11+'6月'!U11+'7月'!U11+'8月'!U11+'9月'!U11+'10月'!U11+'11月'!U11+'12月'!U11</f>
        <v>26</v>
      </c>
      <c r="V11" s="9">
        <f t="shared" si="20"/>
        <v>0.962962962962963</v>
      </c>
      <c r="W11" s="8"/>
      <c r="X11" s="8"/>
      <c r="Y11" s="9"/>
      <c r="Z11" s="8"/>
      <c r="AA11" s="8"/>
      <c r="AB11" s="9"/>
      <c r="AC11" s="8">
        <f>'1月'!AC11+'2月'!AC11+'3月'!AC11+'5月'!AC11+'6月'!AC11+'7月'!AC11+'8月'!AC11+'9月'!AC11+'10月'!AC11+'11月'!AC11+'12月'!AC11</f>
        <v>250</v>
      </c>
      <c r="AD11" s="8">
        <f>'1月'!AD11+'2月'!AD11+'3月'!AD11+'5月'!AD11+'6月'!AD11+'7月'!AD11+'8月'!AD11+'9月'!AD11+'10月'!AD11+'11月'!AD11+'12月'!AD11</f>
        <v>249</v>
      </c>
      <c r="AE11" s="9">
        <f>AD11/AC11</f>
        <v>0.996</v>
      </c>
      <c r="AF11" s="8">
        <f>'1月'!AF11+'2月'!AF11+'3月'!AF11+'5月'!AF11+'6月'!AF11+'7月'!AF11+'8月'!AF11+'9月'!AF11+'10月'!AF11+'11月'!AF11+'12月'!AF11</f>
        <v>81</v>
      </c>
      <c r="AG11" s="8">
        <f>'1月'!AG11+'2月'!AG11+'3月'!AG11+'5月'!AG11+'6月'!AG11+'7月'!AG11+'8月'!AG11+'9月'!AG11+'10月'!AG11+'11月'!AG11+'12月'!AG11</f>
        <v>77</v>
      </c>
      <c r="AH11" s="9">
        <f>AG11/AF11</f>
        <v>0.950617283950617</v>
      </c>
      <c r="AI11" s="8"/>
      <c r="AJ11" s="8"/>
      <c r="AK11" s="9"/>
      <c r="AL11" s="8">
        <f>'1月'!AL11+'2月'!AL11+'3月'!AL11+'5月'!AL11+'6月'!AL11+'7月'!AL11+'8月'!AL11+'9月'!AL11+'10月'!AL11+'11月'!AL11+'12月'!AL11</f>
        <v>33</v>
      </c>
      <c r="AM11" s="8">
        <f>'1月'!AM11+'2月'!AM11+'3月'!AM11+'5月'!AM11+'6月'!AM11+'7月'!AM11+'8月'!AM11+'9月'!AM11+'10月'!AM11+'11月'!AM11+'12月'!AM11</f>
        <v>30</v>
      </c>
      <c r="AN11" s="9">
        <f>AM11/AL11</f>
        <v>0.909090909090909</v>
      </c>
      <c r="AO11" s="8">
        <f>'1月'!AO11+'2月'!AO11+'3月'!AO11+'5月'!AO11+'6月'!AO11+'7月'!AO11+'8月'!AO11+'9月'!AO11+'10月'!AO11+'11月'!AO11+'12月'!AO11</f>
        <v>1</v>
      </c>
      <c r="AP11" s="8">
        <f>'1月'!AP11+'2月'!AP11+'3月'!AP11+'5月'!AP11+'6月'!AP11+'7月'!AP11+'8月'!AP11+'9月'!AP11+'10月'!AP11+'11月'!AP11+'12月'!AP11</f>
        <v>1</v>
      </c>
      <c r="AQ11" s="9">
        <f>AP11/AO11</f>
        <v>1</v>
      </c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26">
        <f t="shared" si="12"/>
        <v>1649</v>
      </c>
      <c r="BH11" s="8">
        <f t="shared" si="10"/>
        <v>1522</v>
      </c>
      <c r="BI11" s="23">
        <f t="shared" si="11"/>
        <v>0.922983626440267</v>
      </c>
    </row>
    <row r="12" spans="1:61">
      <c r="A12" s="7" t="s">
        <v>29</v>
      </c>
      <c r="B12" s="8">
        <f>'1月'!B12+'2月'!B12+'3月'!B12+'5月'!B12+'6月'!B12+'7月'!B12+'8月'!B12+'9月'!B12+'10月'!B12+'11月'!B12+'12月'!B12</f>
        <v>636</v>
      </c>
      <c r="C12" s="8">
        <f>'1月'!C12+'2月'!C12+'3月'!C12+'5月'!C12+'6月'!C12+'7月'!C12+'8月'!C12+'9月'!C12+'10月'!C12+'11月'!C12+'12月'!C12</f>
        <v>595</v>
      </c>
      <c r="D12" s="9">
        <f>C12/B12</f>
        <v>0.935534591194969</v>
      </c>
      <c r="E12" s="8">
        <f>'1月'!E12+'2月'!E12+'3月'!E12+'5月'!E12+'6月'!E12+'7月'!E12+'8月'!E12+'9月'!E12+'10月'!E12+'11月'!E12+'12月'!E12</f>
        <v>38</v>
      </c>
      <c r="F12" s="8">
        <f>'1月'!F12+'2月'!F12+'3月'!F12+'5月'!F12+'6月'!F12+'7月'!F12+'8月'!F12+'9月'!F12+'10月'!F12+'11月'!F12+'12月'!F12</f>
        <v>36</v>
      </c>
      <c r="G12" s="9">
        <f t="shared" si="16"/>
        <v>0.947368421052632</v>
      </c>
      <c r="H12" s="8">
        <f>'1月'!H12+'2月'!H12+'3月'!H12+'5月'!H12+'6月'!H12+'7月'!H12+'8月'!H12+'9月'!H12+'10月'!H12+'11月'!H12+'12月'!H12</f>
        <v>3</v>
      </c>
      <c r="I12" s="8">
        <f>'1月'!I12+'2月'!I12+'3月'!I12+'5月'!I12+'6月'!I12+'7月'!I12+'8月'!I12+'9月'!I12+'10月'!I12+'11月'!I12+'12月'!I12</f>
        <v>3</v>
      </c>
      <c r="J12" s="9">
        <f>I12/H12</f>
        <v>1</v>
      </c>
      <c r="K12" s="8">
        <f>'1月'!K12+'2月'!K12+'3月'!K12+'5月'!K12+'6月'!K12+'7月'!K12+'8月'!K12+'9月'!K12+'10月'!K12+'11月'!K12+'12月'!K12</f>
        <v>317</v>
      </c>
      <c r="L12" s="8">
        <f>'1月'!L12+'2月'!L12+'3月'!L12+'5月'!L12+'6月'!L12+'7月'!L12+'8月'!L12+'9月'!L12+'10月'!L12+'11月'!L12+'12月'!L12</f>
        <v>293</v>
      </c>
      <c r="M12" s="9">
        <f>L12/K12</f>
        <v>0.924290220820189</v>
      </c>
      <c r="N12" s="8">
        <f>'1月'!N12+'2月'!N12+'3月'!N12+'5月'!N12+'6月'!N12+'7月'!N12+'8月'!N12+'9月'!N12+'10月'!N12+'11月'!N12+'12月'!N12</f>
        <v>91</v>
      </c>
      <c r="O12" s="8">
        <f>'1月'!O12+'2月'!O12+'3月'!O12+'5月'!O12+'6月'!O12+'7月'!O12+'8月'!O12+'9月'!O12+'10月'!O12+'11月'!O12+'12月'!O12</f>
        <v>80</v>
      </c>
      <c r="P12" s="9">
        <f>O12/N12</f>
        <v>0.879120879120879</v>
      </c>
      <c r="Q12" s="8">
        <f>'1月'!Q12+'2月'!Q12+'3月'!Q12+'5月'!Q12+'6月'!Q12+'7月'!Q12+'8月'!Q12+'9月'!Q12+'10月'!Q12+'11月'!Q12+'12月'!Q12</f>
        <v>64</v>
      </c>
      <c r="R12" s="8">
        <f>'1月'!R12+'2月'!R12+'3月'!R12+'5月'!R12+'6月'!R12+'7月'!R12+'8月'!R12+'9月'!R12+'10月'!R12+'11月'!R12+'12月'!R12</f>
        <v>61</v>
      </c>
      <c r="S12" s="9">
        <f t="shared" si="19"/>
        <v>0.953125</v>
      </c>
      <c r="T12" s="8">
        <f>'1月'!T12+'2月'!T12+'3月'!T12+'5月'!T12+'6月'!T12+'7月'!T12+'8月'!T12+'9月'!T12+'10月'!T12+'11月'!T12+'12月'!T12</f>
        <v>47</v>
      </c>
      <c r="U12" s="8">
        <f>'1月'!U12+'2月'!U12+'3月'!U12+'5月'!U12+'6月'!U12+'7月'!U12+'8月'!U12+'9月'!U12+'10月'!U12+'11月'!U12+'12月'!U12</f>
        <v>47</v>
      </c>
      <c r="V12" s="9">
        <f t="shared" si="20"/>
        <v>1</v>
      </c>
      <c r="W12" s="8"/>
      <c r="X12" s="8"/>
      <c r="Y12" s="9"/>
      <c r="Z12" s="8">
        <f>'1月'!Z12+'2月'!Z12+'3月'!Z12+'5月'!Z12+'6月'!Z12+'7月'!Z12+'8月'!Z12+'9月'!Z12+'10月'!Z12+'11月'!Z12+'12月'!Z12</f>
        <v>13</v>
      </c>
      <c r="AA12" s="8">
        <f>'1月'!AA12+'2月'!AA12+'3月'!AA12+'5月'!AA12+'6月'!AA12+'7月'!AA12+'8月'!AA12+'9月'!AA12+'10月'!AA12+'11月'!AA12+'12月'!AA12</f>
        <v>11</v>
      </c>
      <c r="AB12" s="9">
        <f>AA12/Z12</f>
        <v>0.846153846153846</v>
      </c>
      <c r="AC12" s="8">
        <f>'1月'!AC12+'2月'!AC12+'3月'!AC12+'5月'!AC12+'6月'!AC12+'7月'!AC12+'8月'!AC12+'9月'!AC12+'10月'!AC12+'11月'!AC12+'12月'!AC12</f>
        <v>123</v>
      </c>
      <c r="AD12" s="8">
        <f>'1月'!AD12+'2月'!AD12+'3月'!AD12+'5月'!AD12+'6月'!AD12+'7月'!AD12+'8月'!AD12+'9月'!AD12+'10月'!AD12+'11月'!AD12+'12月'!AD12</f>
        <v>110</v>
      </c>
      <c r="AE12" s="9">
        <f>AD12/AC12</f>
        <v>0.894308943089431</v>
      </c>
      <c r="AF12" s="8">
        <f>'1月'!AF12+'2月'!AF12+'3月'!AF12+'5月'!AF12+'6月'!AF12+'7月'!AF12+'8月'!AF12+'9月'!AF12+'10月'!AF12+'11月'!AF12+'12月'!AF12</f>
        <v>185</v>
      </c>
      <c r="AG12" s="8">
        <f>'1月'!AG12+'2月'!AG12+'3月'!AG12+'5月'!AG12+'6月'!AG12+'7月'!AG12+'8月'!AG12+'9月'!AG12+'10月'!AG12+'11月'!AG12+'12月'!AG12</f>
        <v>179</v>
      </c>
      <c r="AH12" s="9">
        <f>AG12/AF12</f>
        <v>0.967567567567568</v>
      </c>
      <c r="AI12" s="8">
        <f>'1月'!AI12+'2月'!AI12+'3月'!AI12+'5月'!AI12+'6月'!AI12+'7月'!AI12+'8月'!AI12+'9月'!AI12+'10月'!AI12+'11月'!AI12+'12月'!AI12</f>
        <v>102</v>
      </c>
      <c r="AJ12" s="8">
        <f>'1月'!AJ12+'2月'!AJ12+'3月'!AJ12+'5月'!AJ12+'6月'!AJ12+'7月'!AJ12+'8月'!AJ12+'9月'!AJ12+'10月'!AJ12+'11月'!AJ12+'12月'!AJ12</f>
        <v>90</v>
      </c>
      <c r="AK12" s="9">
        <f>AJ12/AI12</f>
        <v>0.882352941176471</v>
      </c>
      <c r="AL12" s="8">
        <f>'1月'!AL12+'2月'!AL12+'3月'!AL12+'5月'!AL12+'6月'!AL12+'7月'!AL12+'8月'!AL12+'9月'!AL12+'10月'!AL12+'11月'!AL12+'12月'!AL12</f>
        <v>43</v>
      </c>
      <c r="AM12" s="8">
        <f>'1月'!AM12+'2月'!AM12+'3月'!AM12+'5月'!AM12+'6月'!AM12+'7月'!AM12+'8月'!AM12+'9月'!AM12+'10月'!AM12+'11月'!AM12+'12月'!AM12</f>
        <v>38</v>
      </c>
      <c r="AN12" s="9">
        <f>AM12/AL12</f>
        <v>0.883720930232558</v>
      </c>
      <c r="AO12" s="8">
        <f>'1月'!AO12+'2月'!AO12+'3月'!AO12+'5月'!AO12+'6月'!AO12+'7月'!AO12+'8月'!AO12+'9月'!AO12+'10月'!AO12+'11月'!AO12+'12月'!AO12</f>
        <v>11</v>
      </c>
      <c r="AP12" s="8">
        <f>'1月'!AP12+'2月'!AP12+'3月'!AP12+'5月'!AP12+'6月'!AP12+'7月'!AP12+'8月'!AP12+'9月'!AP12+'10月'!AP12+'11月'!AP12+'12月'!AP12</f>
        <v>9</v>
      </c>
      <c r="AQ12" s="9">
        <f>AP12/AO12</f>
        <v>0.818181818181818</v>
      </c>
      <c r="AR12" s="8"/>
      <c r="AS12" s="8"/>
      <c r="AT12" s="9"/>
      <c r="AU12" s="8">
        <f>'8月'!AU12+'9月'!AU12+'10月'!AU12+'11月'!AU12+'12月'!AU12</f>
        <v>6</v>
      </c>
      <c r="AV12" s="8">
        <f>'8月'!AV12+'9月'!AV12+'10月'!AV12+'11月'!AV12+'12月'!AV12</f>
        <v>6</v>
      </c>
      <c r="AW12" s="9">
        <f>AV12/AU12</f>
        <v>1</v>
      </c>
      <c r="AX12" s="8">
        <f>'9月'!AX12+'10月'!AX12+'11月'!AX12+'12月'!AX12</f>
        <v>3</v>
      </c>
      <c r="AY12" s="8">
        <f>'9月'!AY12+'10月'!AY12+'11月'!AY12+'12月'!AY12</f>
        <v>3</v>
      </c>
      <c r="AZ12" s="9">
        <f>AY12/AX12</f>
        <v>1</v>
      </c>
      <c r="BA12" s="8">
        <f>'10月'!BA12+'11月'!BA12+'12月'!BA12</f>
        <v>8</v>
      </c>
      <c r="BB12" s="8">
        <f>'10月'!BB12+'11月'!BB12+'12月'!BB12</f>
        <v>7</v>
      </c>
      <c r="BC12" s="9">
        <f>BB12/BA12</f>
        <v>0.875</v>
      </c>
      <c r="BD12" s="8">
        <f>'12月'!BD12</f>
        <v>8</v>
      </c>
      <c r="BE12" s="8">
        <f>'12月'!BE12</f>
        <v>7</v>
      </c>
      <c r="BF12" s="9">
        <f>BE12/BD12</f>
        <v>0.875</v>
      </c>
      <c r="BG12" s="26">
        <f t="shared" si="12"/>
        <v>1698</v>
      </c>
      <c r="BH12" s="8">
        <f t="shared" si="10"/>
        <v>1575</v>
      </c>
      <c r="BI12" s="23">
        <f t="shared" si="11"/>
        <v>0.92756183745583</v>
      </c>
    </row>
    <row r="13" spans="1:61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26"/>
      <c r="BH13" s="8"/>
      <c r="BI13" s="23"/>
    </row>
    <row r="14" spans="1:61">
      <c r="A14" s="7" t="s">
        <v>31</v>
      </c>
      <c r="B14" s="8">
        <f>'1月'!B14+'2月'!B14+'3月'!B14+'5月'!B14+'6月'!B14+'7月'!B14+'8月'!B14+'9月'!B14+'10月'!B14+'11月'!B14+'12月'!B14</f>
        <v>485</v>
      </c>
      <c r="C14" s="8">
        <f>'1月'!C14+'2月'!C14+'3月'!C14+'5月'!C14+'6月'!C14+'7月'!C14+'8月'!C14+'9月'!C14+'10月'!C14+'11月'!C14+'12月'!C14</f>
        <v>458</v>
      </c>
      <c r="D14" s="9">
        <f>C14/B14</f>
        <v>0.944329896907216</v>
      </c>
      <c r="E14" s="8">
        <f>'1月'!E14+'2月'!E14+'3月'!E14+'5月'!E14+'6月'!E14+'7月'!E14+'8月'!E14+'9月'!E14+'10月'!E14+'11月'!E14+'12月'!E14</f>
        <v>1091</v>
      </c>
      <c r="F14" s="8">
        <f>'1月'!F14+'2月'!F14+'3月'!F14+'5月'!F14+'6月'!F14+'7月'!F14+'8月'!F14+'9月'!F14+'10月'!F14+'11月'!F14+'12月'!F14</f>
        <v>1050</v>
      </c>
      <c r="G14" s="9">
        <f t="shared" si="16"/>
        <v>0.962419798350137</v>
      </c>
      <c r="H14" s="8"/>
      <c r="I14" s="8"/>
      <c r="J14" s="9"/>
      <c r="K14" s="8">
        <f>'1月'!K14+'2月'!K14+'3月'!K14+'5月'!K14+'6月'!K14+'7月'!K14+'8月'!K14+'9月'!K14+'10月'!K14+'11月'!K14+'12月'!K14</f>
        <v>52</v>
      </c>
      <c r="L14" s="8">
        <f>'1月'!L14+'2月'!L14+'3月'!L14+'5月'!L14+'6月'!L14+'7月'!L14+'8月'!L14+'9月'!L14+'10月'!L14+'11月'!L14+'12月'!L14</f>
        <v>50</v>
      </c>
      <c r="M14" s="9">
        <f>L14/K14</f>
        <v>0.961538461538462</v>
      </c>
      <c r="N14" s="8"/>
      <c r="O14" s="8"/>
      <c r="P14" s="9"/>
      <c r="Q14" s="8">
        <f>'1月'!Q14+'2月'!Q14+'3月'!Q14+'5月'!Q14+'6月'!Q14+'7月'!Q14+'8月'!Q14+'9月'!Q14+'10月'!Q14+'11月'!Q14+'12月'!Q14</f>
        <v>10</v>
      </c>
      <c r="R14" s="8">
        <f>'1月'!R14+'2月'!R14+'3月'!R14+'5月'!R14+'6月'!R14+'7月'!R14+'8月'!R14+'9月'!R14+'10月'!R14+'11月'!R14+'12月'!R14</f>
        <v>7</v>
      </c>
      <c r="S14" s="9">
        <f t="shared" si="19"/>
        <v>0.7</v>
      </c>
      <c r="T14" s="8">
        <f>'1月'!T14+'2月'!T14+'3月'!T14+'5月'!T14+'6月'!T14+'7月'!T14+'8月'!T14+'9月'!T14+'10月'!T14+'11月'!T14+'12月'!T14</f>
        <v>10</v>
      </c>
      <c r="U14" s="8">
        <f>'1月'!U14+'2月'!U14+'3月'!U14+'5月'!U14+'6月'!U14+'7月'!U14+'8月'!U14+'9月'!U14+'10月'!U14+'11月'!U14+'12月'!U14</f>
        <v>10</v>
      </c>
      <c r="V14" s="9">
        <f t="shared" si="20"/>
        <v>1</v>
      </c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>
        <f>'1月'!AL14+'2月'!AL14+'3月'!AL14+'5月'!AL14+'6月'!AL14+'7月'!AL14+'8月'!AL14+'9月'!AL14+'10月'!AL14+'11月'!AL14+'12月'!AL14</f>
        <v>7</v>
      </c>
      <c r="AM14" s="8">
        <f>'1月'!AM14+'2月'!AM14+'3月'!AM14+'5月'!AM14+'6月'!AM14+'7月'!AM14+'8月'!AM14+'9月'!AM14+'10月'!AM14+'11月'!AM14+'12月'!AM14</f>
        <v>7</v>
      </c>
      <c r="AN14" s="9">
        <f>AM14/AL14</f>
        <v>1</v>
      </c>
      <c r="AO14" s="8"/>
      <c r="AP14" s="8"/>
      <c r="AQ14" s="9"/>
      <c r="AR14" s="8"/>
      <c r="AS14" s="8"/>
      <c r="AT14" s="9"/>
      <c r="AU14" s="8"/>
      <c r="AV14" s="8"/>
      <c r="AW14" s="9"/>
      <c r="AX14" s="8"/>
      <c r="AY14" s="8"/>
      <c r="AZ14" s="9"/>
      <c r="BA14" s="8">
        <f>'10月'!BA14+'11月'!BA14+'12月'!BA14</f>
        <v>9</v>
      </c>
      <c r="BB14" s="8">
        <f>'10月'!BB14+'11月'!BB14+'12月'!BB14</f>
        <v>7</v>
      </c>
      <c r="BC14" s="9">
        <f>BB14/BA14</f>
        <v>0.777777777777778</v>
      </c>
      <c r="BD14" s="8">
        <f>'12月'!BD14</f>
        <v>2</v>
      </c>
      <c r="BE14" s="8">
        <f>'12月'!BE14</f>
        <v>2</v>
      </c>
      <c r="BF14" s="9">
        <f>BE14/BD14</f>
        <v>1</v>
      </c>
      <c r="BG14" s="26">
        <f t="shared" si="12"/>
        <v>1666</v>
      </c>
      <c r="BH14" s="8">
        <f t="shared" si="10"/>
        <v>1591</v>
      </c>
      <c r="BI14" s="23">
        <f t="shared" ref="BI14:BI34" si="24">BH14/BG14</f>
        <v>0.954981992797119</v>
      </c>
    </row>
    <row r="15" spans="1:61">
      <c r="A15" s="7" t="s">
        <v>32</v>
      </c>
      <c r="B15" s="8">
        <f>'1月'!B15+'2月'!B15+'3月'!B15+'5月'!B15+'6月'!B15+'7月'!B15+'8月'!B15+'9月'!B15+'10月'!B15+'11月'!B15+'12月'!B15</f>
        <v>17</v>
      </c>
      <c r="C15" s="8">
        <f>'1月'!C15+'2月'!C15+'3月'!C15+'5月'!C15+'6月'!C15+'7月'!C15+'8月'!C15+'9月'!C15+'10月'!C15+'11月'!C15+'12月'!C15</f>
        <v>14</v>
      </c>
      <c r="D15" s="9">
        <f>C15/B15</f>
        <v>0.823529411764706</v>
      </c>
      <c r="E15" s="8">
        <f>'1月'!E15+'2月'!E15+'3月'!E15+'5月'!E15+'6月'!E15+'7月'!E15+'8月'!E15+'9月'!E15+'10月'!E15+'11月'!E15+'12月'!E15</f>
        <v>5</v>
      </c>
      <c r="F15" s="8">
        <f>'1月'!F15+'2月'!F15+'3月'!F15+'5月'!F15+'6月'!F15+'7月'!F15+'8月'!F15+'9月'!F15+'10月'!F15+'11月'!F15+'12月'!F15</f>
        <v>4</v>
      </c>
      <c r="G15" s="9">
        <f t="shared" si="16"/>
        <v>0.8</v>
      </c>
      <c r="H15" s="8"/>
      <c r="I15" s="8"/>
      <c r="J15" s="9"/>
      <c r="K15" s="8"/>
      <c r="L15" s="8"/>
      <c r="M15" s="9"/>
      <c r="N15" s="8"/>
      <c r="O15" s="8"/>
      <c r="P15" s="9"/>
      <c r="Q15" s="8">
        <f>'1月'!Q15+'2月'!Q15+'3月'!Q15+'5月'!Q15+'6月'!Q15+'7月'!Q15+'8月'!Q15+'9月'!Q15+'10月'!Q15+'11月'!Q15+'12月'!Q15</f>
        <v>4</v>
      </c>
      <c r="R15" s="8">
        <f>'1月'!R15+'2月'!R15+'3月'!R15+'5月'!R15+'6月'!R15+'7月'!R15+'8月'!R15+'9月'!R15+'10月'!R15+'11月'!R15+'12月'!R15</f>
        <v>4</v>
      </c>
      <c r="S15" s="9">
        <f t="shared" si="19"/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26">
        <f t="shared" si="12"/>
        <v>26</v>
      </c>
      <c r="BH15" s="8">
        <f t="shared" si="10"/>
        <v>22</v>
      </c>
      <c r="BI15" s="23">
        <f t="shared" si="11"/>
        <v>0.846153846153846</v>
      </c>
    </row>
    <row r="16" spans="1:61">
      <c r="A16" s="7" t="s">
        <v>33</v>
      </c>
      <c r="B16" s="8">
        <f>'1月'!B16+'2月'!B16+'3月'!B16+'5月'!B16+'6月'!B16+'7月'!B16+'8月'!B16+'9月'!B16+'10月'!B16+'11月'!B16+'12月'!B16</f>
        <v>3</v>
      </c>
      <c r="C16" s="8">
        <f>'1月'!C16+'2月'!C16+'3月'!C16+'5月'!C16+'6月'!C16+'7月'!C16+'8月'!C16+'9月'!C16+'10月'!C16+'11月'!C16+'12月'!C16</f>
        <v>3</v>
      </c>
      <c r="D16" s="9">
        <f>C16/B16</f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26">
        <f t="shared" si="12"/>
        <v>3</v>
      </c>
      <c r="BH16" s="8">
        <f t="shared" si="10"/>
        <v>3</v>
      </c>
      <c r="BI16" s="23">
        <f t="shared" si="11"/>
        <v>1</v>
      </c>
    </row>
    <row r="17" spans="1:61">
      <c r="A17" s="7" t="s">
        <v>34</v>
      </c>
      <c r="B17" s="8">
        <f>'1月'!B17+'2月'!B17+'3月'!B17+'5月'!B17+'6月'!B17+'7月'!B17+'8月'!B17+'9月'!B17+'10月'!B17+'11月'!B17+'12月'!B17</f>
        <v>12</v>
      </c>
      <c r="C17" s="8">
        <f>'1月'!C17+'2月'!C17+'3月'!C17+'5月'!C17+'6月'!C17+'7月'!C17+'8月'!C17+'9月'!C17+'10月'!C17+'11月'!C17+'12月'!C17</f>
        <v>12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26">
        <f t="shared" si="12"/>
        <v>12</v>
      </c>
      <c r="BH17" s="8">
        <f t="shared" si="10"/>
        <v>12</v>
      </c>
      <c r="BI17" s="23">
        <f t="shared" si="11"/>
        <v>1</v>
      </c>
    </row>
    <row r="18" spans="1:61">
      <c r="A18" s="7" t="s">
        <v>35</v>
      </c>
      <c r="B18" s="8">
        <f>'1月'!B18+'2月'!B18+'3月'!B18+'5月'!B18+'6月'!B18+'7月'!B18+'8月'!B18+'9月'!B18+'10月'!B18+'11月'!B18+'12月'!B18</f>
        <v>14</v>
      </c>
      <c r="C18" s="8">
        <f>'1月'!C18+'2月'!C18+'3月'!C18+'5月'!C18+'6月'!C18+'7月'!C18+'8月'!C18+'9月'!C18+'10月'!C18+'11月'!C18+'12月'!C18</f>
        <v>13</v>
      </c>
      <c r="D18" s="9">
        <f>C18/B18</f>
        <v>0.928571428571429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>
        <f>'1月'!Q18+'2月'!Q18+'3月'!Q18+'5月'!Q18+'6月'!Q18+'7月'!Q18+'8月'!Q18+'9月'!Q18+'10月'!Q18+'11月'!Q18+'12月'!Q18</f>
        <v>3</v>
      </c>
      <c r="R18" s="8">
        <f>'1月'!R18+'2月'!R18+'3月'!R18+'5月'!R18+'6月'!R18+'7月'!R18+'8月'!R18+'9月'!R18+'10月'!R18+'11月'!R18+'12月'!R18</f>
        <v>3</v>
      </c>
      <c r="S18" s="9">
        <f t="shared" si="19"/>
        <v>1</v>
      </c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26">
        <f t="shared" si="12"/>
        <v>17</v>
      </c>
      <c r="BH18" s="8">
        <f t="shared" si="10"/>
        <v>16</v>
      </c>
      <c r="BI18" s="23">
        <f t="shared" si="11"/>
        <v>0.941176470588235</v>
      </c>
    </row>
    <row r="19" spans="1:61">
      <c r="A19" s="7" t="s">
        <v>36</v>
      </c>
      <c r="B19" s="8">
        <f>'1月'!B19+'2月'!B19+'3月'!B19+'5月'!B19+'6月'!B19+'7月'!B19+'8月'!B19+'9月'!B19+'10月'!B19+'11月'!B19+'12月'!B19</f>
        <v>15</v>
      </c>
      <c r="C19" s="8">
        <f>'1月'!C19+'2月'!C19+'3月'!C19+'5月'!C19+'6月'!C19+'7月'!C19+'8月'!C19+'9月'!C19+'10月'!C19+'11月'!C19+'12月'!C19</f>
        <v>11</v>
      </c>
      <c r="D19" s="9">
        <f>C19/B19</f>
        <v>0.733333333333333</v>
      </c>
      <c r="E19" s="8">
        <f>'1月'!E19+'2月'!E19+'3月'!E19+'5月'!E19+'6月'!E19+'7月'!E19+'8月'!E19+'9月'!E19+'10月'!E19+'11月'!E19+'12月'!E19</f>
        <v>36</v>
      </c>
      <c r="F19" s="8">
        <f>'1月'!F19+'2月'!F19+'3月'!F19+'5月'!F19+'6月'!F19+'7月'!F19+'8月'!F19+'9月'!F19+'10月'!F19+'11月'!F19+'12月'!F19</f>
        <v>20</v>
      </c>
      <c r="G19" s="9">
        <f t="shared" si="16"/>
        <v>0.555555555555556</v>
      </c>
      <c r="H19" s="8"/>
      <c r="I19" s="8"/>
      <c r="J19" s="9"/>
      <c r="K19" s="8">
        <f>'1月'!K19+'2月'!K19+'3月'!K19+'5月'!K19+'6月'!K19+'7月'!K19+'8月'!K19+'9月'!K19+'10月'!K19+'11月'!K19+'12月'!K19</f>
        <v>2</v>
      </c>
      <c r="L19" s="8">
        <f>'1月'!L19+'2月'!L19+'3月'!L19+'5月'!L19+'6月'!L19+'7月'!L19+'8月'!L19+'9月'!L19+'10月'!L19+'11月'!L19+'12月'!L19</f>
        <v>2</v>
      </c>
      <c r="M19" s="9">
        <f>L19/K19</f>
        <v>1</v>
      </c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26">
        <f t="shared" si="12"/>
        <v>53</v>
      </c>
      <c r="BH19" s="8">
        <f t="shared" si="10"/>
        <v>33</v>
      </c>
      <c r="BI19" s="23">
        <f t="shared" si="24"/>
        <v>0.622641509433962</v>
      </c>
    </row>
    <row r="20" spans="1:61">
      <c r="A20" s="7" t="s">
        <v>37</v>
      </c>
      <c r="B20" s="8">
        <f>'1月'!B20+'2月'!B20+'3月'!B20+'5月'!B20+'6月'!B20+'7月'!B20+'8月'!B20+'9月'!B20+'10月'!B20+'11月'!B20+'12月'!B20</f>
        <v>16</v>
      </c>
      <c r="C20" s="8">
        <f>'1月'!C20+'2月'!C20+'3月'!C20+'5月'!C20+'6月'!C20+'7月'!C20+'8月'!C20+'9月'!C20+'10月'!C20+'11月'!C20+'12月'!C20</f>
        <v>12</v>
      </c>
      <c r="D20" s="9">
        <f>C20/B20</f>
        <v>0.75</v>
      </c>
      <c r="E20" s="8">
        <f>'1月'!E20+'2月'!E20+'3月'!E20+'5月'!E20+'6月'!E20+'7月'!E20+'8月'!E20+'9月'!E20+'10月'!E20+'11月'!E20+'12月'!E20</f>
        <v>39</v>
      </c>
      <c r="F20" s="8">
        <f>'1月'!F20+'2月'!F20+'3月'!F20+'5月'!F20+'6月'!F20+'7月'!F20+'8月'!F20+'9月'!F20+'10月'!F20+'11月'!F20+'12月'!F20</f>
        <v>34</v>
      </c>
      <c r="G20" s="9">
        <f t="shared" si="16"/>
        <v>0.871794871794872</v>
      </c>
      <c r="H20" s="8"/>
      <c r="I20" s="8"/>
      <c r="J20" s="9"/>
      <c r="K20" s="8">
        <f>'1月'!K20+'2月'!K20+'3月'!K20+'5月'!K20+'6月'!K20+'7月'!K20+'8月'!K20+'9月'!K20+'10月'!K20+'11月'!K20+'12月'!K20</f>
        <v>8</v>
      </c>
      <c r="L20" s="8">
        <f>'1月'!L20+'2月'!L20+'3月'!L20+'5月'!L20+'6月'!L20+'7月'!L20+'8月'!L20+'9月'!L20+'10月'!L20+'11月'!L20+'12月'!L20</f>
        <v>8</v>
      </c>
      <c r="M20" s="9">
        <f>L20/K20</f>
        <v>1</v>
      </c>
      <c r="N20" s="8">
        <f>'1月'!N20+'2月'!N20+'3月'!N20+'5月'!N20+'6月'!N20+'7月'!N20+'8月'!N20+'9月'!N20+'10月'!N20+'11月'!N20+'12月'!N20</f>
        <v>1</v>
      </c>
      <c r="O20" s="8">
        <f>'1月'!O20+'2月'!O20+'3月'!O20+'5月'!O20+'6月'!O20+'7月'!O20+'8月'!O20+'9月'!O20+'10月'!O20+'11月'!O20+'12月'!O20</f>
        <v>1</v>
      </c>
      <c r="P20" s="9">
        <f>O20/N20</f>
        <v>1</v>
      </c>
      <c r="Q20" s="8">
        <f>'1月'!Q20+'2月'!Q20+'3月'!Q20+'5月'!Q20+'6月'!Q20+'7月'!Q20+'8月'!Q20+'9月'!Q20+'10月'!Q20+'11月'!Q20+'12月'!Q20</f>
        <v>1</v>
      </c>
      <c r="R20" s="8">
        <f>'1月'!R20+'2月'!R20+'3月'!R20+'5月'!R20+'6月'!R20+'7月'!R20+'8月'!R20+'9月'!R20+'10月'!R20+'11月'!R20+'12月'!R20</f>
        <v>1</v>
      </c>
      <c r="S20" s="9">
        <f t="shared" si="19"/>
        <v>1</v>
      </c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26">
        <f t="shared" si="12"/>
        <v>65</v>
      </c>
      <c r="BH20" s="8">
        <f t="shared" si="10"/>
        <v>56</v>
      </c>
      <c r="BI20" s="23">
        <f t="shared" si="24"/>
        <v>0.861538461538462</v>
      </c>
    </row>
    <row r="21" spans="1:61">
      <c r="A21" s="7" t="s">
        <v>38</v>
      </c>
      <c r="B21" s="8">
        <f>'1月'!B21+'2月'!B21+'3月'!B21+'5月'!B21+'6月'!B21+'7月'!B21+'8月'!B21+'9月'!B21+'10月'!B21+'11月'!B21+'12月'!B21</f>
        <v>16</v>
      </c>
      <c r="C21" s="8">
        <f>'1月'!C21+'2月'!C21+'3月'!C21+'5月'!C21+'6月'!C21+'7月'!C21+'8月'!C21+'9月'!C21+'10月'!C21+'11月'!C21+'12月'!C21</f>
        <v>13</v>
      </c>
      <c r="D21" s="9">
        <f>C21/B21</f>
        <v>0.8125</v>
      </c>
      <c r="E21" s="8">
        <f>'1月'!E21+'2月'!E21+'3月'!E21+'5月'!E21+'6月'!E21+'7月'!E21+'8月'!E21+'9月'!E21+'10月'!E21+'11月'!E21+'12月'!E21</f>
        <v>27</v>
      </c>
      <c r="F21" s="8">
        <f>'1月'!F21+'2月'!F21+'3月'!F21+'5月'!F21+'6月'!F21+'7月'!F21+'8月'!F21+'9月'!F21+'10月'!F21+'11月'!F21+'12月'!F21</f>
        <v>22</v>
      </c>
      <c r="G21" s="9">
        <f t="shared" si="16"/>
        <v>0.814814814814815</v>
      </c>
      <c r="H21" s="8"/>
      <c r="I21" s="8"/>
      <c r="J21" s="9"/>
      <c r="K21" s="8"/>
      <c r="L21" s="8"/>
      <c r="M21" s="9"/>
      <c r="N21" s="8">
        <f>'1月'!N21+'2月'!N21+'3月'!N21+'5月'!N21+'6月'!N21+'7月'!N21+'8月'!N21+'9月'!N21+'10月'!N21+'11月'!N21+'12月'!N21</f>
        <v>1</v>
      </c>
      <c r="O21" s="8">
        <f>'1月'!O21+'2月'!O21+'3月'!O21+'5月'!O21+'6月'!O21+'7月'!O21+'8月'!O21+'9月'!O21+'10月'!O21+'11月'!O21+'12月'!O21</f>
        <v>1</v>
      </c>
      <c r="P21" s="9">
        <f>O21/N21</f>
        <v>1</v>
      </c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26">
        <f t="shared" si="12"/>
        <v>44</v>
      </c>
      <c r="BH21" s="8">
        <f t="shared" si="10"/>
        <v>36</v>
      </c>
      <c r="BI21" s="23">
        <f t="shared" si="24"/>
        <v>0.818181818181818</v>
      </c>
    </row>
    <row r="22" spans="1:61">
      <c r="A22" s="10" t="s">
        <v>39</v>
      </c>
      <c r="B22" s="11">
        <f t="shared" ref="B22:F22" si="25">SUM(B10:B21)</f>
        <v>4085</v>
      </c>
      <c r="C22" s="11">
        <f t="shared" si="25"/>
        <v>3888</v>
      </c>
      <c r="D22" s="12">
        <f>C22/B22</f>
        <v>0.951774785801714</v>
      </c>
      <c r="E22" s="11">
        <f t="shared" si="25"/>
        <v>2093</v>
      </c>
      <c r="F22" s="11">
        <f t="shared" si="25"/>
        <v>1964</v>
      </c>
      <c r="G22" s="12">
        <f t="shared" si="16"/>
        <v>0.938365981844243</v>
      </c>
      <c r="H22" s="11">
        <f>SUM(H10:H21)</f>
        <v>117</v>
      </c>
      <c r="I22" s="11">
        <f>SUM(I10:I21)</f>
        <v>112</v>
      </c>
      <c r="J22" s="12">
        <f>I22/H22</f>
        <v>0.957264957264957</v>
      </c>
      <c r="K22" s="11">
        <f t="shared" ref="K22:O22" si="26">SUM(K10:K21)</f>
        <v>1302</v>
      </c>
      <c r="L22" s="11">
        <f t="shared" si="26"/>
        <v>1243</v>
      </c>
      <c r="M22" s="12">
        <f t="shared" ref="M22:M34" si="27">L22/K22</f>
        <v>0.95468509984639</v>
      </c>
      <c r="N22" s="11">
        <f t="shared" si="26"/>
        <v>746</v>
      </c>
      <c r="O22" s="11">
        <f t="shared" si="26"/>
        <v>710</v>
      </c>
      <c r="P22" s="12">
        <f>O22/N22</f>
        <v>0.951742627345844</v>
      </c>
      <c r="Q22" s="11">
        <f t="shared" ref="Q22:R22" si="28">SUM(Q10:Q21)</f>
        <v>261</v>
      </c>
      <c r="R22" s="11">
        <f t="shared" si="28"/>
        <v>249</v>
      </c>
      <c r="S22" s="12">
        <f t="shared" ref="S22:S29" si="29">R22/Q22</f>
        <v>0.954022988505747</v>
      </c>
      <c r="T22" s="11">
        <f t="shared" ref="T22:V22" si="30">SUM(T10:T21)</f>
        <v>198</v>
      </c>
      <c r="U22" s="11">
        <f t="shared" si="30"/>
        <v>193</v>
      </c>
      <c r="V22" s="12">
        <f t="shared" si="20"/>
        <v>0.974747474747475</v>
      </c>
      <c r="W22" s="11"/>
      <c r="X22" s="11"/>
      <c r="Y22" s="12"/>
      <c r="Z22" s="11">
        <f t="shared" ref="Z22:AD22" si="31">SUM(Z10:Z21)</f>
        <v>90</v>
      </c>
      <c r="AA22" s="11">
        <f t="shared" si="31"/>
        <v>85</v>
      </c>
      <c r="AB22" s="12">
        <f>AA22/Z22</f>
        <v>0.944444444444444</v>
      </c>
      <c r="AC22" s="11">
        <f t="shared" si="31"/>
        <v>1166</v>
      </c>
      <c r="AD22" s="11">
        <f t="shared" si="31"/>
        <v>1126</v>
      </c>
      <c r="AE22" s="12">
        <f t="shared" ref="AE22:AE29" si="32">AD22/AC22</f>
        <v>0.965694682675815</v>
      </c>
      <c r="AF22" s="11">
        <f t="shared" ref="AF22:AJ22" si="33">SUM(AF10:AF21)</f>
        <v>994</v>
      </c>
      <c r="AG22" s="11">
        <f t="shared" si="33"/>
        <v>969</v>
      </c>
      <c r="AH22" s="12">
        <f t="shared" ref="AH22:AH28" si="34">AG22/AF22</f>
        <v>0.974849094567404</v>
      </c>
      <c r="AI22" s="11">
        <f t="shared" si="33"/>
        <v>395</v>
      </c>
      <c r="AJ22" s="11">
        <f t="shared" si="33"/>
        <v>364</v>
      </c>
      <c r="AK22" s="12">
        <f>AJ22/AI22</f>
        <v>0.921518987341772</v>
      </c>
      <c r="AL22" s="11">
        <f t="shared" ref="AL22:AP22" si="35">SUM(AL10:AL21)</f>
        <v>358</v>
      </c>
      <c r="AM22" s="11">
        <f t="shared" si="35"/>
        <v>339</v>
      </c>
      <c r="AN22" s="12">
        <f t="shared" ref="AN22:AN29" si="36">AM22/AL22</f>
        <v>0.946927374301676</v>
      </c>
      <c r="AO22" s="11">
        <f t="shared" si="35"/>
        <v>32</v>
      </c>
      <c r="AP22" s="11">
        <f t="shared" si="35"/>
        <v>30</v>
      </c>
      <c r="AQ22" s="12">
        <f t="shared" ref="AQ22:AQ28" si="37">AP22/AO22</f>
        <v>0.9375</v>
      </c>
      <c r="AR22" s="11"/>
      <c r="AS22" s="11"/>
      <c r="AT22" s="12"/>
      <c r="AU22" s="11">
        <f t="shared" ref="AU22:AY22" si="38">SUM(AU10:AU21)</f>
        <v>29</v>
      </c>
      <c r="AV22" s="11">
        <f t="shared" si="38"/>
        <v>26</v>
      </c>
      <c r="AW22" s="12">
        <f t="shared" ref="AW22:AW24" si="39">AV22/AU22</f>
        <v>0.896551724137931</v>
      </c>
      <c r="AX22" s="11">
        <f t="shared" si="38"/>
        <v>19</v>
      </c>
      <c r="AY22" s="11">
        <f t="shared" si="38"/>
        <v>18</v>
      </c>
      <c r="AZ22" s="12">
        <f t="shared" ref="AZ22:AZ24" si="40">AY22/AX22</f>
        <v>0.947368421052632</v>
      </c>
      <c r="BA22" s="11">
        <f>SUM(BA10:BA21)</f>
        <v>79</v>
      </c>
      <c r="BB22" s="11">
        <f>SUM(BB10:BB21)</f>
        <v>75</v>
      </c>
      <c r="BC22" s="12">
        <f>BB22/BA22</f>
        <v>0.949367088607595</v>
      </c>
      <c r="BD22" s="11">
        <f>SUM(BD10:BD21)</f>
        <v>38</v>
      </c>
      <c r="BE22" s="11">
        <f>SUM(BE10:BE21)</f>
        <v>37</v>
      </c>
      <c r="BF22" s="12">
        <f>BE22/BD22</f>
        <v>0.973684210526316</v>
      </c>
      <c r="BG22" s="24">
        <f t="shared" si="12"/>
        <v>12002</v>
      </c>
      <c r="BH22" s="11">
        <f t="shared" si="10"/>
        <v>11428</v>
      </c>
      <c r="BI22" s="25">
        <f t="shared" si="24"/>
        <v>0.952174637560407</v>
      </c>
    </row>
    <row r="23" spans="1:61">
      <c r="A23" s="10" t="s">
        <v>40</v>
      </c>
      <c r="B23" s="11">
        <f t="shared" ref="B23:F23" si="41">B9+B22</f>
        <v>5192</v>
      </c>
      <c r="C23" s="11">
        <f t="shared" si="41"/>
        <v>4815</v>
      </c>
      <c r="D23" s="12">
        <f>C23/B23</f>
        <v>0.927388289676425</v>
      </c>
      <c r="E23" s="11">
        <f t="shared" si="41"/>
        <v>2839</v>
      </c>
      <c r="F23" s="11">
        <f t="shared" si="41"/>
        <v>2645</v>
      </c>
      <c r="G23" s="12">
        <f t="shared" si="16"/>
        <v>0.931666079605495</v>
      </c>
      <c r="H23" s="11">
        <f t="shared" ref="H23:L23" si="42">H9+H22</f>
        <v>540</v>
      </c>
      <c r="I23" s="11">
        <f t="shared" si="42"/>
        <v>410</v>
      </c>
      <c r="J23" s="12">
        <f>I23/H23</f>
        <v>0.759259259259259</v>
      </c>
      <c r="K23" s="11">
        <f t="shared" si="42"/>
        <v>2668</v>
      </c>
      <c r="L23" s="11">
        <f t="shared" si="42"/>
        <v>2340</v>
      </c>
      <c r="M23" s="12">
        <f t="shared" si="27"/>
        <v>0.877061469265367</v>
      </c>
      <c r="N23" s="11">
        <f t="shared" ref="N23:R23" si="43">N9+N22</f>
        <v>1471</v>
      </c>
      <c r="O23" s="11">
        <f t="shared" si="43"/>
        <v>1314</v>
      </c>
      <c r="P23" s="12">
        <f>O23/N23</f>
        <v>0.893269884432359</v>
      </c>
      <c r="Q23" s="11">
        <f t="shared" si="43"/>
        <v>411</v>
      </c>
      <c r="R23" s="11">
        <f t="shared" si="43"/>
        <v>380</v>
      </c>
      <c r="S23" s="12">
        <f t="shared" si="29"/>
        <v>0.924574209245742</v>
      </c>
      <c r="T23" s="11">
        <f t="shared" ref="T23:X23" si="44">T9+T22</f>
        <v>643</v>
      </c>
      <c r="U23" s="11">
        <f t="shared" si="44"/>
        <v>546</v>
      </c>
      <c r="V23" s="12">
        <f t="shared" si="20"/>
        <v>0.849144634525661</v>
      </c>
      <c r="W23" s="11">
        <f t="shared" si="44"/>
        <v>470</v>
      </c>
      <c r="X23" s="11">
        <f t="shared" si="44"/>
        <v>413</v>
      </c>
      <c r="Y23" s="12">
        <f>X23/W23</f>
        <v>0.878723404255319</v>
      </c>
      <c r="Z23" s="11">
        <f t="shared" ref="Z23:AD23" si="45">Z9+Z22</f>
        <v>846</v>
      </c>
      <c r="AA23" s="11">
        <f t="shared" si="45"/>
        <v>655</v>
      </c>
      <c r="AB23" s="12">
        <f>AA23/Z23</f>
        <v>0.774231678486998</v>
      </c>
      <c r="AC23" s="11">
        <f t="shared" si="45"/>
        <v>1540</v>
      </c>
      <c r="AD23" s="11">
        <f t="shared" si="45"/>
        <v>1395</v>
      </c>
      <c r="AE23" s="12">
        <f t="shared" si="32"/>
        <v>0.905844155844156</v>
      </c>
      <c r="AF23" s="11">
        <f t="shared" ref="AF23:AJ23" si="46">AF9+AF22</f>
        <v>1289</v>
      </c>
      <c r="AG23" s="11">
        <f t="shared" si="46"/>
        <v>1222</v>
      </c>
      <c r="AH23" s="12">
        <f t="shared" si="34"/>
        <v>0.948021722265322</v>
      </c>
      <c r="AI23" s="11">
        <f t="shared" si="46"/>
        <v>1436</v>
      </c>
      <c r="AJ23" s="11">
        <f t="shared" si="46"/>
        <v>1096</v>
      </c>
      <c r="AK23" s="12">
        <f>AJ23/AI23</f>
        <v>0.763231197771588</v>
      </c>
      <c r="AL23" s="11">
        <f t="shared" ref="AL23:AP23" si="47">AL9+AL22</f>
        <v>1017</v>
      </c>
      <c r="AM23" s="11">
        <f t="shared" si="47"/>
        <v>903</v>
      </c>
      <c r="AN23" s="12">
        <f t="shared" si="36"/>
        <v>0.887905604719764</v>
      </c>
      <c r="AO23" s="11">
        <f t="shared" si="47"/>
        <v>111</v>
      </c>
      <c r="AP23" s="11">
        <f t="shared" si="47"/>
        <v>91</v>
      </c>
      <c r="AQ23" s="12">
        <f t="shared" si="37"/>
        <v>0.81981981981982</v>
      </c>
      <c r="AR23" s="11"/>
      <c r="AS23" s="11"/>
      <c r="AT23" s="12"/>
      <c r="AU23" s="11">
        <f t="shared" ref="AU23:AY23" si="48">AU9+AU22</f>
        <v>47</v>
      </c>
      <c r="AV23" s="11">
        <f t="shared" si="48"/>
        <v>40</v>
      </c>
      <c r="AW23" s="12">
        <f t="shared" si="39"/>
        <v>0.851063829787234</v>
      </c>
      <c r="AX23" s="11">
        <f t="shared" si="48"/>
        <v>35</v>
      </c>
      <c r="AY23" s="11">
        <f t="shared" si="48"/>
        <v>33</v>
      </c>
      <c r="AZ23" s="12">
        <f t="shared" si="40"/>
        <v>0.942857142857143</v>
      </c>
      <c r="BA23" s="11">
        <f>BA9+BA22</f>
        <v>252</v>
      </c>
      <c r="BB23" s="11">
        <f>BB9+BB22</f>
        <v>217</v>
      </c>
      <c r="BC23" s="12">
        <f>BB23/BA23</f>
        <v>0.861111111111111</v>
      </c>
      <c r="BD23" s="11">
        <f>BD9+BD22</f>
        <v>144</v>
      </c>
      <c r="BE23" s="11">
        <f>BE9+BE22</f>
        <v>113</v>
      </c>
      <c r="BF23" s="12">
        <f>BE23/BD23</f>
        <v>0.784722222222222</v>
      </c>
      <c r="BG23" s="24">
        <f t="shared" si="12"/>
        <v>20951</v>
      </c>
      <c r="BH23" s="11">
        <f t="shared" si="10"/>
        <v>18628</v>
      </c>
      <c r="BI23" s="25">
        <f t="shared" si="24"/>
        <v>0.889122237602024</v>
      </c>
    </row>
    <row r="24" spans="1:61">
      <c r="A24" s="7" t="s">
        <v>41</v>
      </c>
      <c r="B24" s="8">
        <f>'1月'!B24+'2月'!B24+'3月'!B24+'5月'!B24+'6月'!B24+'7月'!B24+'8月'!B24+'9月'!B24+'10月'!B24+'11月'!B24+'12月'!B24</f>
        <v>74</v>
      </c>
      <c r="C24" s="8">
        <f>'1月'!C24+'2月'!C24+'3月'!C24+'5月'!C24+'6月'!C24+'7月'!C24+'8月'!C24+'9月'!C24+'10月'!C24+'11月'!C24+'12月'!C24</f>
        <v>59</v>
      </c>
      <c r="D24" s="9">
        <f>C24/B24</f>
        <v>0.797297297297297</v>
      </c>
      <c r="E24" s="8"/>
      <c r="F24" s="8"/>
      <c r="G24" s="9"/>
      <c r="H24" s="8"/>
      <c r="I24" s="8"/>
      <c r="J24" s="9"/>
      <c r="K24" s="8">
        <f>'1月'!K24+'2月'!K24+'3月'!K24+'5月'!K24+'6月'!K24+'7月'!K24+'8月'!K24+'9月'!K24+'10月'!K24+'11月'!K24+'12月'!K24</f>
        <v>20</v>
      </c>
      <c r="L24" s="8">
        <f>'1月'!L24+'2月'!L24+'3月'!L24+'5月'!L24+'6月'!L24+'7月'!L24+'8月'!L24+'9月'!L24+'10月'!L24+'11月'!L24+'12月'!L24</f>
        <v>13</v>
      </c>
      <c r="M24" s="9">
        <f t="shared" si="27"/>
        <v>0.65</v>
      </c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f>'1月'!AC24+'2月'!AC24+'3月'!AC24+'5月'!AC24+'6月'!AC24+'7月'!AC24+'8月'!AC24+'9月'!AC24+'10月'!AC24+'11月'!AC24+'12月'!AC24</f>
        <v>26</v>
      </c>
      <c r="AD24" s="8">
        <f>'1月'!AD24+'2月'!AD24+'3月'!AD24+'5月'!AD24+'6月'!AD24+'7月'!AD24+'8月'!AD24+'9月'!AD24+'10月'!AD24+'11月'!AD24+'12月'!AD24</f>
        <v>16</v>
      </c>
      <c r="AE24" s="9">
        <f t="shared" si="32"/>
        <v>0.615384615384615</v>
      </c>
      <c r="AF24" s="8">
        <f>'1月'!AF24+'2月'!AF24+'3月'!AF24+'5月'!AF24+'6月'!AF24+'7月'!AF24+'8月'!AF24+'9月'!AF24+'10月'!AF24+'11月'!AF24+'12月'!AF24</f>
        <v>19</v>
      </c>
      <c r="AG24" s="8">
        <f>'1月'!AG24+'2月'!AG24+'3月'!AG24+'5月'!AG24+'6月'!AG24+'7月'!AG24+'8月'!AG24+'9月'!AG24+'10月'!AG24+'11月'!AG24+'12月'!AG24</f>
        <v>17</v>
      </c>
      <c r="AH24" s="9">
        <f t="shared" si="34"/>
        <v>0.894736842105263</v>
      </c>
      <c r="AI24" s="8"/>
      <c r="AJ24" s="8"/>
      <c r="AK24" s="9"/>
      <c r="AL24" s="8">
        <f>'1月'!AL24+'2月'!AL24+'3月'!AL24+'5月'!AL24+'6月'!AL24+'7月'!AL24+'8月'!AL24+'9月'!AL24+'10月'!AL24+'11月'!AL24+'12月'!AL24</f>
        <v>5</v>
      </c>
      <c r="AM24" s="8">
        <f>'1月'!AM24+'2月'!AM24+'3月'!AM24+'5月'!AM24+'6月'!AM24+'7月'!AM24+'8月'!AM24+'9月'!AM24+'10月'!AM24+'11月'!AM24+'12月'!AM24</f>
        <v>5</v>
      </c>
      <c r="AN24" s="9">
        <f t="shared" si="36"/>
        <v>1</v>
      </c>
      <c r="AO24" s="8">
        <f>'1月'!AO24+'2月'!AO24+'3月'!AO24+'5月'!AO24+'6月'!AO24+'7月'!AO24+'8月'!AO24+'9月'!AO24+'10月'!AO24+'11月'!AO24+'12月'!AO24</f>
        <v>1</v>
      </c>
      <c r="AP24" s="8">
        <f>'1月'!AP24+'2月'!AP24+'3月'!AP24+'5月'!AP24+'6月'!AP24+'7月'!AP24+'8月'!AP24+'9月'!AP24+'10月'!AP24+'11月'!AP24+'12月'!AP24</f>
        <v>1</v>
      </c>
      <c r="AQ24" s="9">
        <f t="shared" si="37"/>
        <v>1</v>
      </c>
      <c r="AR24" s="8"/>
      <c r="AS24" s="8"/>
      <c r="AT24" s="9"/>
      <c r="AU24" s="8">
        <f>'8月'!AU24+'9月'!AU24+'10月'!AU24+'11月'!AU24+'12月'!AU24</f>
        <v>2</v>
      </c>
      <c r="AV24" s="8">
        <f>'8月'!AV24+'9月'!AV24+'10月'!AV24+'11月'!AV24+'12月'!AV24</f>
        <v>2</v>
      </c>
      <c r="AW24" s="9">
        <f t="shared" si="39"/>
        <v>1</v>
      </c>
      <c r="AX24" s="8">
        <f>'9月'!AX24+'10月'!AX24+'11月'!AX24+'12月'!AX24</f>
        <v>9</v>
      </c>
      <c r="AY24" s="8">
        <f>'9月'!AY24+'10月'!AY24+'11月'!AY24+'12月'!AY24</f>
        <v>8</v>
      </c>
      <c r="AZ24" s="9">
        <f t="shared" si="40"/>
        <v>0.888888888888889</v>
      </c>
      <c r="BA24" s="8"/>
      <c r="BB24" s="8"/>
      <c r="BC24" s="9"/>
      <c r="BD24" s="8"/>
      <c r="BE24" s="8"/>
      <c r="BF24" s="9"/>
      <c r="BG24" s="26">
        <f t="shared" si="12"/>
        <v>156</v>
      </c>
      <c r="BH24" s="8">
        <f t="shared" si="10"/>
        <v>121</v>
      </c>
      <c r="BI24" s="23">
        <f t="shared" si="24"/>
        <v>0.775641025641026</v>
      </c>
    </row>
    <row r="25" spans="1:61">
      <c r="A25" s="7" t="s">
        <v>42</v>
      </c>
      <c r="B25" s="8">
        <f>'1月'!B25+'2月'!B25+'3月'!B25+'5月'!B25+'6月'!B25+'7月'!B25+'8月'!B25+'9月'!B25+'10月'!B25+'11月'!B25+'12月'!B25</f>
        <v>12</v>
      </c>
      <c r="C25" s="8">
        <f>'1月'!C25+'2月'!C25+'3月'!C25+'5月'!C25+'6月'!C25+'7月'!C25+'8月'!C25+'9月'!C25+'10月'!C25+'11月'!C25+'12月'!C25</f>
        <v>9</v>
      </c>
      <c r="D25" s="9">
        <f>C25/B25</f>
        <v>0.75</v>
      </c>
      <c r="E25" s="8"/>
      <c r="F25" s="8"/>
      <c r="G25" s="9"/>
      <c r="H25" s="8"/>
      <c r="I25" s="8"/>
      <c r="J25" s="9"/>
      <c r="K25" s="8">
        <f>'1月'!K25+'2月'!K25+'3月'!K25+'5月'!K25+'6月'!K25+'7月'!K25+'8月'!K25+'9月'!K25+'10月'!K25+'11月'!K25+'12月'!K25</f>
        <v>13</v>
      </c>
      <c r="L25" s="8">
        <f>'1月'!L25+'2月'!L25+'3月'!L25+'5月'!L25+'6月'!L25+'7月'!L25+'8月'!L25+'9月'!L25+'10月'!L25+'11月'!L25+'12月'!L25</f>
        <v>13</v>
      </c>
      <c r="M25" s="9">
        <f t="shared" si="27"/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>
        <f>'1月'!AC25+'2月'!AC25+'3月'!AC25+'5月'!AC25+'6月'!AC25+'7月'!AC25+'8月'!AC25+'9月'!AC25+'10月'!AC25+'11月'!AC25+'12月'!AC25</f>
        <v>1</v>
      </c>
      <c r="AD25" s="8">
        <f>'1月'!AD25+'2月'!AD25+'3月'!AD25+'5月'!AD25+'6月'!AD25+'7月'!AD25+'8月'!AD25+'9月'!AD25+'10月'!AD25+'11月'!AD25+'12月'!AD25</f>
        <v>1</v>
      </c>
      <c r="AE25" s="9">
        <f t="shared" si="32"/>
        <v>1</v>
      </c>
      <c r="AF25" s="8">
        <f>'1月'!AF25+'2月'!AF25+'3月'!AF25+'5月'!AF25+'6月'!AF25+'7月'!AF25+'8月'!AF25+'9月'!AF25+'10月'!AF25+'11月'!AF25+'12月'!AF25</f>
        <v>9</v>
      </c>
      <c r="AG25" s="8">
        <f>'1月'!AG25+'2月'!AG25+'3月'!AG25+'5月'!AG25+'6月'!AG25+'7月'!AG25+'8月'!AG25+'9月'!AG25+'10月'!AG25+'11月'!AG25+'12月'!AG25</f>
        <v>7</v>
      </c>
      <c r="AH25" s="9">
        <f t="shared" si="34"/>
        <v>0.777777777777778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8"/>
      <c r="AV25" s="8"/>
      <c r="AW25" s="9"/>
      <c r="AX25" s="8"/>
      <c r="AY25" s="8"/>
      <c r="AZ25" s="9"/>
      <c r="BA25" s="8"/>
      <c r="BB25" s="8"/>
      <c r="BC25" s="9"/>
      <c r="BD25" s="8"/>
      <c r="BE25" s="8"/>
      <c r="BF25" s="9"/>
      <c r="BG25" s="26">
        <f t="shared" si="12"/>
        <v>35</v>
      </c>
      <c r="BH25" s="8">
        <f t="shared" si="10"/>
        <v>30</v>
      </c>
      <c r="BI25" s="23">
        <f t="shared" si="24"/>
        <v>0.857142857142857</v>
      </c>
    </row>
    <row r="26" spans="1:61">
      <c r="A26" s="7" t="s">
        <v>43</v>
      </c>
      <c r="B26" s="8">
        <f>'1月'!B26+'2月'!B26+'3月'!B26+'5月'!B26+'6月'!B26+'7月'!B26+'8月'!B26+'9月'!B26+'10月'!B26+'11月'!B26+'12月'!B26</f>
        <v>136</v>
      </c>
      <c r="C26" s="8">
        <f>'1月'!C26+'2月'!C26+'3月'!C26+'5月'!C26+'6月'!C26+'7月'!C26+'8月'!C26+'9月'!C26+'10月'!C26+'11月'!C26+'12月'!C26</f>
        <v>130</v>
      </c>
      <c r="D26" s="9">
        <f>C26/B26</f>
        <v>0.955882352941177</v>
      </c>
      <c r="E26" s="8"/>
      <c r="F26" s="8"/>
      <c r="G26" s="9"/>
      <c r="H26" s="8"/>
      <c r="I26" s="8"/>
      <c r="J26" s="9"/>
      <c r="K26" s="8">
        <f>'1月'!K26+'2月'!K26+'3月'!K26+'5月'!K26+'6月'!K26+'7月'!K26+'8月'!K26+'9月'!K26+'10月'!K26+'11月'!K26+'12月'!K26</f>
        <v>53</v>
      </c>
      <c r="L26" s="8">
        <f>'1月'!L26+'2月'!L26+'3月'!L26+'5月'!L26+'6月'!L26+'7月'!L26+'8月'!L26+'9月'!L26+'10月'!L26+'11月'!L26+'12月'!L26</f>
        <v>51</v>
      </c>
      <c r="M26" s="9">
        <f t="shared" si="27"/>
        <v>0.962264150943396</v>
      </c>
      <c r="N26" s="8"/>
      <c r="O26" s="8"/>
      <c r="P26" s="9"/>
      <c r="Q26" s="8">
        <f>'1月'!Q26+'2月'!Q26+'3月'!Q26+'5月'!Q26+'6月'!Q26+'7月'!Q26+'8月'!Q26+'9月'!Q26+'10月'!Q26+'11月'!Q26+'12月'!Q26</f>
        <v>6</v>
      </c>
      <c r="R26" s="8">
        <f>'1月'!R26+'2月'!R26+'3月'!R26+'5月'!R26+'6月'!R26+'7月'!R26+'8月'!R26+'9月'!R26+'10月'!R26+'11月'!R26+'12月'!R26</f>
        <v>5</v>
      </c>
      <c r="S26" s="9">
        <f t="shared" si="29"/>
        <v>0.833333333333333</v>
      </c>
      <c r="T26" s="8"/>
      <c r="U26" s="8"/>
      <c r="V26" s="9"/>
      <c r="W26" s="8"/>
      <c r="X26" s="8"/>
      <c r="Y26" s="9"/>
      <c r="Z26" s="8"/>
      <c r="AA26" s="8"/>
      <c r="AB26" s="9"/>
      <c r="AC26" s="8">
        <f>'1月'!AC26+'2月'!AC26+'3月'!AC26+'5月'!AC26+'6月'!AC26+'7月'!AC26+'8月'!AC26+'9月'!AC26+'10月'!AC26+'11月'!AC26+'12月'!AC26</f>
        <v>16</v>
      </c>
      <c r="AD26" s="8">
        <f>'1月'!AD26+'2月'!AD26+'3月'!AD26+'5月'!AD26+'6月'!AD26+'7月'!AD26+'8月'!AD26+'9月'!AD26+'10月'!AD26+'11月'!AD26+'12月'!AD26</f>
        <v>13</v>
      </c>
      <c r="AE26" s="9">
        <f t="shared" si="32"/>
        <v>0.8125</v>
      </c>
      <c r="AF26" s="8">
        <f>'1月'!AF26+'2月'!AF26+'3月'!AF26+'5月'!AF26+'6月'!AF26+'7月'!AF26+'8月'!AF26+'9月'!AF26+'10月'!AF26+'11月'!AF26+'12月'!AF26</f>
        <v>26</v>
      </c>
      <c r="AG26" s="8">
        <f>'1月'!AG26+'2月'!AG26+'3月'!AG26+'5月'!AG26+'6月'!AG26+'7月'!AG26+'8月'!AG26+'9月'!AG26+'10月'!AG26+'11月'!AG26+'12月'!AG26</f>
        <v>24</v>
      </c>
      <c r="AH26" s="9">
        <f t="shared" si="34"/>
        <v>0.923076923076923</v>
      </c>
      <c r="AI26" s="8"/>
      <c r="AJ26" s="8"/>
      <c r="AK26" s="9"/>
      <c r="AL26" s="8">
        <f>'1月'!AL26+'2月'!AL26+'3月'!AL26+'5月'!AL26+'6月'!AL26+'7月'!AL26+'8月'!AL26+'9月'!AL26+'10月'!AL26+'11月'!AL26+'12月'!AL26</f>
        <v>4</v>
      </c>
      <c r="AM26" s="8">
        <f>'1月'!AM26+'2月'!AM26+'3月'!AM26+'5月'!AM26+'6月'!AM26+'7月'!AM26+'8月'!AM26+'9月'!AM26+'10月'!AM26+'11月'!AM26+'12月'!AM26</f>
        <v>4</v>
      </c>
      <c r="AN26" s="9">
        <f t="shared" si="36"/>
        <v>1</v>
      </c>
      <c r="AO26" s="8">
        <f>'1月'!AO26+'2月'!AO26+'3月'!AO26+'5月'!AO26+'6月'!AO26+'7月'!AO26+'8月'!AO26+'9月'!AO26+'10月'!AO26+'11月'!AO26+'12月'!AO26</f>
        <v>12</v>
      </c>
      <c r="AP26" s="8">
        <f>'1月'!AP26+'2月'!AP26+'3月'!AP26+'5月'!AP26+'6月'!AP26+'7月'!AP26+'8月'!AP26+'9月'!AP26+'10月'!AP26+'11月'!AP26+'12月'!AP26</f>
        <v>12</v>
      </c>
      <c r="AQ26" s="9">
        <f t="shared" si="37"/>
        <v>1</v>
      </c>
      <c r="AR26" s="8">
        <f>'1月'!AR26+'2月'!AR26+'3月'!AR26+'5月'!AR26+'6月'!AR26+'7月'!AR26+'8月'!AR26+'9月'!AR26+'10月'!AR26+'11月'!AR26+'12月'!AR26</f>
        <v>12</v>
      </c>
      <c r="AS26" s="8">
        <f>'1月'!AS26+'2月'!AS26+'3月'!AS26+'5月'!AS26+'6月'!AS26+'7月'!AS26+'8月'!AS26+'9月'!AS26+'10月'!AS26+'11月'!AS26+'12月'!AS26</f>
        <v>11</v>
      </c>
      <c r="AT26" s="9">
        <f>AS26/AR26</f>
        <v>0.916666666666667</v>
      </c>
      <c r="AU26" s="8"/>
      <c r="AV26" s="8"/>
      <c r="AW26" s="9"/>
      <c r="AX26" s="8">
        <f>'9月'!AX26+'10月'!AX26+'11月'!AX26+'12月'!AX26</f>
        <v>2</v>
      </c>
      <c r="AY26" s="8">
        <f>'9月'!AY26+'10月'!AY26+'11月'!AY26+'12月'!AY26</f>
        <v>2</v>
      </c>
      <c r="AZ26" s="9">
        <f t="shared" ref="AZ25:AZ29" si="49">AY26/AX26</f>
        <v>1</v>
      </c>
      <c r="BA26" s="8"/>
      <c r="BB26" s="8"/>
      <c r="BC26" s="9"/>
      <c r="BD26" s="8"/>
      <c r="BE26" s="8"/>
      <c r="BF26" s="9"/>
      <c r="BG26" s="26">
        <f t="shared" si="12"/>
        <v>267</v>
      </c>
      <c r="BH26" s="8">
        <f t="shared" si="10"/>
        <v>252</v>
      </c>
      <c r="BI26" s="23">
        <f t="shared" si="24"/>
        <v>0.943820224719101</v>
      </c>
    </row>
    <row r="27" spans="1:61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>
        <f>'1月'!AC27+'2月'!AC27+'3月'!AC27+'5月'!AC27+'6月'!AC27+'7月'!AC27+'8月'!AC27+'9月'!AC27+'10月'!AC27+'11月'!AC27+'12月'!AC27</f>
        <v>1</v>
      </c>
      <c r="AD27" s="8">
        <f>'1月'!AD27+'2月'!AD27+'3月'!AD27+'5月'!AD27+'6月'!AD27+'7月'!AD27+'8月'!AD27+'9月'!AD27+'10月'!AD27+'11月'!AD27+'12月'!AD27</f>
        <v>1</v>
      </c>
      <c r="AE27" s="9">
        <f t="shared" si="32"/>
        <v>1</v>
      </c>
      <c r="AF27" s="8"/>
      <c r="AG27" s="8"/>
      <c r="AH27" s="9"/>
      <c r="AI27" s="8"/>
      <c r="AJ27" s="8"/>
      <c r="AK27" s="9"/>
      <c r="AL27" s="8">
        <f>'1月'!AL27+'2月'!AL27+'3月'!AL27+'5月'!AL27+'6月'!AL27+'7月'!AL27+'8月'!AL27+'9月'!AL27+'10月'!AL27+'11月'!AL27+'12月'!AL27</f>
        <v>4</v>
      </c>
      <c r="AM27" s="8">
        <f>'1月'!AM27+'2月'!AM27+'3月'!AM27+'5月'!AM27+'6月'!AM27+'7月'!AM27+'8月'!AM27+'9月'!AM27+'10月'!AM27+'11月'!AM27+'12月'!AM27</f>
        <v>3</v>
      </c>
      <c r="AN27" s="9">
        <f t="shared" si="36"/>
        <v>0.75</v>
      </c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26">
        <f t="shared" si="12"/>
        <v>5</v>
      </c>
      <c r="BH27" s="8">
        <f t="shared" si="10"/>
        <v>4</v>
      </c>
      <c r="BI27" s="23">
        <f t="shared" si="24"/>
        <v>0.8</v>
      </c>
    </row>
    <row r="28" spans="1:61">
      <c r="A28" s="7" t="s">
        <v>45</v>
      </c>
      <c r="B28" s="8">
        <f>'1月'!B28+'2月'!B28+'3月'!B28+'5月'!B28+'6月'!B28+'7月'!B28+'8月'!B28+'9月'!B28+'10月'!B28+'11月'!B28+'12月'!B28</f>
        <v>1</v>
      </c>
      <c r="C28" s="8">
        <f>'1月'!C28+'2月'!C28+'3月'!C28+'5月'!C28+'6月'!C28+'7月'!C28+'8月'!C28+'9月'!C28+'10月'!C28+'11月'!C28+'12月'!C28</f>
        <v>1</v>
      </c>
      <c r="D28" s="9">
        <f>C28/B28</f>
        <v>1</v>
      </c>
      <c r="E28" s="8"/>
      <c r="F28" s="8"/>
      <c r="G28" s="9"/>
      <c r="H28" s="8"/>
      <c r="I28" s="8"/>
      <c r="J28" s="9"/>
      <c r="K28" s="8">
        <f>'1月'!K28+'2月'!K28+'3月'!K28+'5月'!K28+'6月'!K28+'7月'!K28+'8月'!K28+'9月'!K28+'10月'!K28+'11月'!K28+'12月'!K28</f>
        <v>4</v>
      </c>
      <c r="L28" s="8">
        <f>'1月'!L28+'2月'!L28+'3月'!L28+'5月'!L28+'6月'!L28+'7月'!L28+'8月'!L28+'9月'!L28+'10月'!L28+'11月'!L28+'12月'!L28</f>
        <v>3</v>
      </c>
      <c r="M28" s="9">
        <f t="shared" si="27"/>
        <v>0.75</v>
      </c>
      <c r="N28" s="8"/>
      <c r="O28" s="8"/>
      <c r="P28" s="9"/>
      <c r="Q28" s="8">
        <f>'1月'!Q28+'2月'!Q28+'3月'!Q28+'5月'!Q28+'6月'!Q28+'7月'!Q28+'8月'!Q28+'9月'!Q28+'10月'!Q28+'11月'!Q28+'12月'!Q28</f>
        <v>7</v>
      </c>
      <c r="R28" s="8">
        <f>'1月'!R28+'2月'!R28+'3月'!R28+'5月'!R28+'6月'!R28+'7月'!R28+'8月'!R28+'9月'!R28+'10月'!R28+'11月'!R28+'12月'!R28</f>
        <v>7</v>
      </c>
      <c r="S28" s="9">
        <f t="shared" si="29"/>
        <v>1</v>
      </c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>
        <f>'1月'!AF28+'2月'!AF28+'3月'!AF28+'5月'!AF28+'6月'!AF28+'7月'!AF28+'8月'!AF28+'9月'!AF28+'10月'!AF28+'11月'!AF28+'12月'!AF28</f>
        <v>1</v>
      </c>
      <c r="AG28" s="8">
        <f>'1月'!AG28+'2月'!AG28+'3月'!AG28+'5月'!AG28+'6月'!AG28+'7月'!AG28+'8月'!AG28+'9月'!AG28+'10月'!AG28+'11月'!AG28+'12月'!AG28</f>
        <v>1</v>
      </c>
      <c r="AH28" s="9">
        <f t="shared" si="34"/>
        <v>1</v>
      </c>
      <c r="AI28" s="8"/>
      <c r="AJ28" s="8"/>
      <c r="AK28" s="9"/>
      <c r="AL28" s="8"/>
      <c r="AM28" s="8"/>
      <c r="AN28" s="9"/>
      <c r="AO28" s="8">
        <f>'1月'!AO28+'2月'!AO28+'3月'!AO28+'5月'!AO28+'6月'!AO28+'7月'!AO28+'8月'!AO28+'9月'!AO28+'10月'!AO28+'11月'!AO28+'12月'!AO28</f>
        <v>1</v>
      </c>
      <c r="AP28" s="8">
        <f>'1月'!AP28+'2月'!AP28+'3月'!AP28+'5月'!AP28+'6月'!AP28+'7月'!AP28+'8月'!AP28+'9月'!AP28+'10月'!AP28+'11月'!AP28+'12月'!AP28</f>
        <v>1</v>
      </c>
      <c r="AQ28" s="9">
        <f t="shared" si="37"/>
        <v>1</v>
      </c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26">
        <f t="shared" si="12"/>
        <v>14</v>
      </c>
      <c r="BH28" s="8">
        <f t="shared" si="10"/>
        <v>13</v>
      </c>
      <c r="BI28" s="23">
        <f t="shared" si="24"/>
        <v>0.928571428571429</v>
      </c>
    </row>
    <row r="29" spans="1:61">
      <c r="A29" s="10" t="s">
        <v>46</v>
      </c>
      <c r="B29" s="11">
        <f>SUM(B24:B28)</f>
        <v>223</v>
      </c>
      <c r="C29" s="11">
        <f>SUM(C24:C28)</f>
        <v>199</v>
      </c>
      <c r="D29" s="12">
        <f t="shared" ref="D29:D34" si="50">C29/B29</f>
        <v>0.89237668161435</v>
      </c>
      <c r="E29" s="11"/>
      <c r="F29" s="11"/>
      <c r="G29" s="12"/>
      <c r="H29" s="11"/>
      <c r="I29" s="11"/>
      <c r="J29" s="12"/>
      <c r="K29" s="11">
        <f>SUM(K24:K28)</f>
        <v>90</v>
      </c>
      <c r="L29" s="11">
        <f>SUM(L24:L28)</f>
        <v>80</v>
      </c>
      <c r="M29" s="12">
        <f t="shared" ref="M29:M41" si="51">L29/K29</f>
        <v>0.888888888888889</v>
      </c>
      <c r="N29" s="11"/>
      <c r="O29" s="11"/>
      <c r="P29" s="12"/>
      <c r="Q29" s="11">
        <f>SUM(Q24:Q28)</f>
        <v>13</v>
      </c>
      <c r="R29" s="11">
        <f>SUM(R24:R28)</f>
        <v>12</v>
      </c>
      <c r="S29" s="12">
        <f t="shared" si="29"/>
        <v>0.923076923076923</v>
      </c>
      <c r="T29" s="11"/>
      <c r="U29" s="11"/>
      <c r="V29" s="12"/>
      <c r="W29" s="11"/>
      <c r="X29" s="11"/>
      <c r="Y29" s="12"/>
      <c r="Z29" s="11"/>
      <c r="AA29" s="11"/>
      <c r="AB29" s="12"/>
      <c r="AC29" s="11">
        <f t="shared" ref="AC29:AG29" si="52">SUM(AC24:AC28)</f>
        <v>44</v>
      </c>
      <c r="AD29" s="11">
        <f t="shared" si="52"/>
        <v>31</v>
      </c>
      <c r="AE29" s="12">
        <f t="shared" si="32"/>
        <v>0.704545454545455</v>
      </c>
      <c r="AF29" s="11">
        <f t="shared" si="52"/>
        <v>55</v>
      </c>
      <c r="AG29" s="11">
        <f t="shared" si="52"/>
        <v>49</v>
      </c>
      <c r="AH29" s="12">
        <f t="shared" ref="AH28:AH41" si="53">AG29/AF29</f>
        <v>0.890909090909091</v>
      </c>
      <c r="AI29" s="11"/>
      <c r="AJ29" s="11"/>
      <c r="AK29" s="12"/>
      <c r="AL29" s="11">
        <f t="shared" ref="AL29:AS29" si="54">SUM(AL24:AL28)</f>
        <v>13</v>
      </c>
      <c r="AM29" s="11">
        <f t="shared" si="54"/>
        <v>12</v>
      </c>
      <c r="AN29" s="12">
        <f t="shared" si="36"/>
        <v>0.923076923076923</v>
      </c>
      <c r="AO29" s="11">
        <f t="shared" si="54"/>
        <v>14</v>
      </c>
      <c r="AP29" s="11">
        <f t="shared" si="54"/>
        <v>14</v>
      </c>
      <c r="AQ29" s="12">
        <f>AP29/AO29</f>
        <v>1</v>
      </c>
      <c r="AR29" s="11">
        <f t="shared" si="54"/>
        <v>12</v>
      </c>
      <c r="AS29" s="11">
        <f t="shared" si="54"/>
        <v>11</v>
      </c>
      <c r="AT29" s="12">
        <f>AS29/AR29</f>
        <v>0.916666666666667</v>
      </c>
      <c r="AU29" s="11">
        <f t="shared" ref="AU29:AY29" si="55">SUM(AU24:AU28)</f>
        <v>2</v>
      </c>
      <c r="AV29" s="11">
        <f t="shared" si="55"/>
        <v>2</v>
      </c>
      <c r="AW29" s="12">
        <f>AV29/AU29</f>
        <v>1</v>
      </c>
      <c r="AX29" s="11">
        <f t="shared" si="55"/>
        <v>11</v>
      </c>
      <c r="AY29" s="11">
        <f t="shared" si="55"/>
        <v>10</v>
      </c>
      <c r="AZ29" s="12">
        <f t="shared" si="49"/>
        <v>0.909090909090909</v>
      </c>
      <c r="BA29" s="11"/>
      <c r="BB29" s="11"/>
      <c r="BC29" s="12"/>
      <c r="BD29" s="11"/>
      <c r="BE29" s="11"/>
      <c r="BF29" s="12"/>
      <c r="BG29" s="24">
        <f t="shared" si="12"/>
        <v>477</v>
      </c>
      <c r="BH29" s="11">
        <f t="shared" si="10"/>
        <v>420</v>
      </c>
      <c r="BI29" s="25">
        <f t="shared" si="24"/>
        <v>0.880503144654088</v>
      </c>
    </row>
    <row r="30" spans="1:61">
      <c r="A30" s="7" t="s">
        <v>47</v>
      </c>
      <c r="B30" s="8">
        <f>'1月'!B30+'2月'!B30+'3月'!B30+'5月'!B30+'6月'!B30+'7月'!B30+'8月'!B30+'9月'!B30+'10月'!B30+'11月'!B30+'12月'!B30</f>
        <v>14</v>
      </c>
      <c r="C30" s="8">
        <f>'1月'!C30+'2月'!C30+'3月'!C30+'5月'!C30+'6月'!C30+'7月'!C30+'8月'!C30+'9月'!C30+'10月'!C30+'11月'!C30+'12月'!C30</f>
        <v>14</v>
      </c>
      <c r="D30" s="9">
        <f t="shared" si="50"/>
        <v>1</v>
      </c>
      <c r="E30" s="8"/>
      <c r="F30" s="8"/>
      <c r="G30" s="9"/>
      <c r="H30" s="8"/>
      <c r="I30" s="8"/>
      <c r="J30" s="9"/>
      <c r="K30" s="8">
        <f>'1月'!K30+'2月'!K30+'3月'!K30+'5月'!K30+'6月'!K30+'7月'!K30+'8月'!K30+'9月'!K30+'10月'!K30+'11月'!K30+'12月'!K30</f>
        <v>20</v>
      </c>
      <c r="L30" s="8">
        <f>'1月'!L30+'2月'!L30+'3月'!L30+'5月'!L30+'6月'!L30+'7月'!L30+'8月'!L30+'9月'!L30+'10月'!L30+'11月'!L30+'12月'!L30</f>
        <v>19</v>
      </c>
      <c r="M30" s="9">
        <f t="shared" si="51"/>
        <v>0.95</v>
      </c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>
        <f>'1月'!AC30+'2月'!AC30+'3月'!AC30+'5月'!AC30+'6月'!AC30+'7月'!AC30+'8月'!AC30+'9月'!AC30+'10月'!AC30+'11月'!AC30+'12月'!AC30</f>
        <v>18</v>
      </c>
      <c r="AD30" s="8">
        <f>'1月'!AD30+'2月'!AD30+'3月'!AD30+'5月'!AD30+'6月'!AD30+'7月'!AD30+'8月'!AD30+'9月'!AD30+'10月'!AD30+'11月'!AD30+'12月'!AD30</f>
        <v>16</v>
      </c>
      <c r="AE30" s="9">
        <f t="shared" ref="AE30:AE34" si="56">AD30/AC30</f>
        <v>0.888888888888889</v>
      </c>
      <c r="AF30" s="8">
        <f>'1月'!AF30+'2月'!AF30+'3月'!AF30+'5月'!AF30+'6月'!AF30+'7月'!AF30+'8月'!AF30+'9月'!AF30+'10月'!AF30+'11月'!AF30+'12月'!AF30</f>
        <v>7</v>
      </c>
      <c r="AG30" s="8">
        <f>'1月'!AG30+'2月'!AG30+'3月'!AG30+'5月'!AG30+'6月'!AG30+'7月'!AG30+'8月'!AG30+'9月'!AG30+'10月'!AG30+'11月'!AG30+'12月'!AG30</f>
        <v>7</v>
      </c>
      <c r="AH30" s="9">
        <f t="shared" si="53"/>
        <v>1</v>
      </c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8"/>
      <c r="AV30" s="8"/>
      <c r="AW30" s="9"/>
      <c r="AX30" s="8"/>
      <c r="AY30" s="8"/>
      <c r="AZ30" s="9"/>
      <c r="BA30" s="8"/>
      <c r="BB30" s="8"/>
      <c r="BC30" s="9"/>
      <c r="BD30" s="8"/>
      <c r="BE30" s="8"/>
      <c r="BF30" s="9"/>
      <c r="BG30" s="26">
        <f t="shared" si="12"/>
        <v>59</v>
      </c>
      <c r="BH30" s="8">
        <f t="shared" si="10"/>
        <v>56</v>
      </c>
      <c r="BI30" s="23">
        <f t="shared" si="24"/>
        <v>0.949152542372881</v>
      </c>
    </row>
    <row r="31" spans="1:61">
      <c r="A31" s="7" t="s">
        <v>48</v>
      </c>
      <c r="B31" s="8">
        <f>'1月'!B31+'2月'!B31+'3月'!B31+'5月'!B31+'6月'!B31+'7月'!B31+'8月'!B31+'9月'!B31+'10月'!B31+'11月'!B31+'12月'!B31</f>
        <v>50</v>
      </c>
      <c r="C31" s="8">
        <f>'1月'!C31+'2月'!C31+'3月'!C31+'5月'!C31+'6月'!C31+'7月'!C31+'8月'!C31+'9月'!C31+'10月'!C31+'11月'!C31+'12月'!C31</f>
        <v>50</v>
      </c>
      <c r="D31" s="9">
        <f t="shared" si="50"/>
        <v>1</v>
      </c>
      <c r="E31" s="8"/>
      <c r="F31" s="8"/>
      <c r="G31" s="9"/>
      <c r="H31" s="8"/>
      <c r="I31" s="8"/>
      <c r="J31" s="9"/>
      <c r="K31" s="8">
        <f>'1月'!K31+'2月'!K31+'3月'!K31+'5月'!K31+'6月'!K31+'7月'!K31+'8月'!K31+'9月'!K31+'10月'!K31+'11月'!K31+'12月'!K31</f>
        <v>34</v>
      </c>
      <c r="L31" s="8">
        <f>'1月'!L31+'2月'!L31+'3月'!L31+'5月'!L31+'6月'!L31+'7月'!L31+'8月'!L31+'9月'!L31+'10月'!L31+'11月'!L31+'12月'!L31</f>
        <v>33</v>
      </c>
      <c r="M31" s="9">
        <f t="shared" si="51"/>
        <v>0.970588235294118</v>
      </c>
      <c r="N31" s="8"/>
      <c r="O31" s="8"/>
      <c r="P31" s="9"/>
      <c r="Q31" s="8">
        <f>'1月'!Q31+'2月'!Q31+'3月'!Q31+'5月'!Q31+'6月'!Q31+'7月'!Q31+'8月'!Q31+'9月'!Q31+'10月'!Q31+'11月'!Q31+'12月'!Q31</f>
        <v>1</v>
      </c>
      <c r="R31" s="8">
        <f>'1月'!R31+'2月'!R31+'3月'!R31+'5月'!R31+'6月'!R31+'7月'!R31+'8月'!R31+'9月'!R31+'10月'!R31+'11月'!R31+'12月'!R31</f>
        <v>1</v>
      </c>
      <c r="S31" s="9">
        <f t="shared" ref="S30:S34" si="57">R31/Q31</f>
        <v>1</v>
      </c>
      <c r="T31" s="8"/>
      <c r="U31" s="8"/>
      <c r="V31" s="9"/>
      <c r="W31" s="8"/>
      <c r="X31" s="8"/>
      <c r="Y31" s="9"/>
      <c r="Z31" s="8"/>
      <c r="AA31" s="8"/>
      <c r="AB31" s="9"/>
      <c r="AC31" s="8">
        <f>'1月'!AC31+'2月'!AC31+'3月'!AC31+'5月'!AC31+'6月'!AC31+'7月'!AC31+'8月'!AC31+'9月'!AC31+'10月'!AC31+'11月'!AC31+'12月'!AC31</f>
        <v>10</v>
      </c>
      <c r="AD31" s="8">
        <f>'1月'!AD31+'2月'!AD31+'3月'!AD31+'5月'!AD31+'6月'!AD31+'7月'!AD31+'8月'!AD31+'9月'!AD31+'10月'!AD31+'11月'!AD31+'12月'!AD31</f>
        <v>9</v>
      </c>
      <c r="AE31" s="9">
        <f t="shared" si="56"/>
        <v>0.9</v>
      </c>
      <c r="AF31" s="8">
        <f>'1月'!AF31+'2月'!AF31+'3月'!AF31+'5月'!AF31+'6月'!AF31+'7月'!AF31+'8月'!AF31+'9月'!AF31+'10月'!AF31+'11月'!AF31+'12月'!AF31</f>
        <v>45</v>
      </c>
      <c r="AG31" s="8">
        <f>'1月'!AG31+'2月'!AG31+'3月'!AG31+'5月'!AG31+'6月'!AG31+'7月'!AG31+'8月'!AG31+'9月'!AG31+'10月'!AG31+'11月'!AG31+'12月'!AG31</f>
        <v>44</v>
      </c>
      <c r="AH31" s="9">
        <f t="shared" si="53"/>
        <v>0.977777777777778</v>
      </c>
      <c r="AI31" s="8"/>
      <c r="AJ31" s="8"/>
      <c r="AK31" s="9"/>
      <c r="AL31" s="8"/>
      <c r="AM31" s="8"/>
      <c r="AN31" s="9"/>
      <c r="AO31" s="8">
        <f>'1月'!AO31+'2月'!AO31+'3月'!AO31+'5月'!AO31+'6月'!AO31+'7月'!AO31+'8月'!AO31+'9月'!AO31+'10月'!AO31+'11月'!AO31+'12月'!AO31</f>
        <v>5</v>
      </c>
      <c r="AP31" s="8">
        <f>'1月'!AP31+'2月'!AP31+'3月'!AP31+'5月'!AP31+'6月'!AP31+'7月'!AP31+'8月'!AP31+'9月'!AP31+'10月'!AP31+'11月'!AP31+'12月'!AP31</f>
        <v>5</v>
      </c>
      <c r="AQ31" s="9">
        <f>AP31/AO31</f>
        <v>1</v>
      </c>
      <c r="AR31" s="8">
        <f>'1月'!AR31+'2月'!AR31+'3月'!AR31+'5月'!AR31+'6月'!AR31+'7月'!AR31+'8月'!AR31+'9月'!AR31+'10月'!AR31+'11月'!AR31+'12月'!AR31</f>
        <v>1</v>
      </c>
      <c r="AS31" s="8">
        <f>'1月'!AS31+'2月'!AS31+'3月'!AS31+'5月'!AS31+'6月'!AS31+'7月'!AS31+'8月'!AS31+'9月'!AS31+'10月'!AS31+'11月'!AS31+'12月'!AS31</f>
        <v>1</v>
      </c>
      <c r="AT31" s="9">
        <f t="shared" ref="AT30:AT34" si="58">AS31/AR31</f>
        <v>1</v>
      </c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26">
        <f t="shared" si="12"/>
        <v>146</v>
      </c>
      <c r="BH31" s="8">
        <f t="shared" si="10"/>
        <v>143</v>
      </c>
      <c r="BI31" s="23">
        <f t="shared" si="24"/>
        <v>0.979452054794521</v>
      </c>
    </row>
    <row r="32" spans="1:61">
      <c r="A32" s="7" t="s">
        <v>49</v>
      </c>
      <c r="B32" s="8">
        <f>'1月'!B32+'2月'!B32+'3月'!B32+'5月'!B32+'6月'!B32+'7月'!B32+'8月'!B32+'9月'!B32+'10月'!B32+'11月'!B32+'12月'!B32</f>
        <v>572</v>
      </c>
      <c r="C32" s="8">
        <f>'1月'!C32+'2月'!C32+'3月'!C32+'5月'!C32+'6月'!C32+'7月'!C32+'8月'!C32+'9月'!C32+'10月'!C32+'11月'!C32+'12月'!C32</f>
        <v>561</v>
      </c>
      <c r="D32" s="9">
        <f t="shared" si="50"/>
        <v>0.980769230769231</v>
      </c>
      <c r="E32" s="8"/>
      <c r="F32" s="8"/>
      <c r="G32" s="9"/>
      <c r="H32" s="8"/>
      <c r="I32" s="8"/>
      <c r="J32" s="9"/>
      <c r="K32" s="8">
        <f>'1月'!K32+'2月'!K32+'3月'!K32+'5月'!K32+'6月'!K32+'7月'!K32+'8月'!K32+'9月'!K32+'10月'!K32+'11月'!K32+'12月'!K32</f>
        <v>216</v>
      </c>
      <c r="L32" s="8">
        <f>'1月'!L32+'2月'!L32+'3月'!L32+'5月'!L32+'6月'!L32+'7月'!L32+'8月'!L32+'9月'!L32+'10月'!L32+'11月'!L32+'12月'!L32</f>
        <v>208</v>
      </c>
      <c r="M32" s="9">
        <f t="shared" si="51"/>
        <v>0.962962962962963</v>
      </c>
      <c r="N32" s="8"/>
      <c r="O32" s="8"/>
      <c r="P32" s="9"/>
      <c r="Q32" s="8">
        <f>'1月'!Q32+'2月'!Q32+'3月'!Q32+'5月'!Q32+'6月'!Q32+'7月'!Q32+'8月'!Q32+'9月'!Q32+'10月'!Q32+'11月'!Q32+'12月'!Q32</f>
        <v>2</v>
      </c>
      <c r="R32" s="8">
        <f>'1月'!R32+'2月'!R32+'3月'!R32+'5月'!R32+'6月'!R32+'7月'!R32+'8月'!R32+'9月'!R32+'10月'!R32+'11月'!R32+'12月'!R32</f>
        <v>2</v>
      </c>
      <c r="S32" s="9">
        <f t="shared" si="57"/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>
        <f>'1月'!AC32+'2月'!AC32+'3月'!AC32+'5月'!AC32+'6月'!AC32+'7月'!AC32+'8月'!AC32+'9月'!AC32+'10月'!AC32+'11月'!AC32+'12月'!AC32</f>
        <v>36</v>
      </c>
      <c r="AD32" s="8">
        <f>'1月'!AD32+'2月'!AD32+'3月'!AD32+'5月'!AD32+'6月'!AD32+'7月'!AD32+'8月'!AD32+'9月'!AD32+'10月'!AD32+'11月'!AD32+'12月'!AD32</f>
        <v>33</v>
      </c>
      <c r="AE32" s="9">
        <f t="shared" si="56"/>
        <v>0.916666666666667</v>
      </c>
      <c r="AF32" s="8">
        <f>'1月'!AF32+'2月'!AF32+'3月'!AF32+'5月'!AF32+'6月'!AF32+'7月'!AF32+'8月'!AF32+'9月'!AF32+'10月'!AF32+'11月'!AF32+'12月'!AF32</f>
        <v>64</v>
      </c>
      <c r="AG32" s="8">
        <f>'1月'!AG32+'2月'!AG32+'3月'!AG32+'5月'!AG32+'6月'!AG32+'7月'!AG32+'8月'!AG32+'9月'!AG32+'10月'!AG32+'11月'!AG32+'12月'!AG32</f>
        <v>62</v>
      </c>
      <c r="AH32" s="9">
        <f t="shared" si="53"/>
        <v>0.96875</v>
      </c>
      <c r="AI32" s="8"/>
      <c r="AJ32" s="8"/>
      <c r="AK32" s="9"/>
      <c r="AL32" s="8">
        <f>'1月'!AL32+'2月'!AL32+'3月'!AL32+'5月'!AL32+'6月'!AL32+'7月'!AL32+'8月'!AL32+'9月'!AL32+'10月'!AL32+'11月'!AL32+'12月'!AL32</f>
        <v>4</v>
      </c>
      <c r="AM32" s="8">
        <f>'1月'!AM32+'2月'!AM32+'3月'!AM32+'5月'!AM32+'6月'!AM32+'7月'!AM32+'8月'!AM32+'9月'!AM32+'10月'!AM32+'11月'!AM32+'12月'!AM32</f>
        <v>4</v>
      </c>
      <c r="AN32" s="9">
        <f>AM32/AL32</f>
        <v>1</v>
      </c>
      <c r="AO32" s="8">
        <f>'1月'!AO32+'2月'!AO32+'3月'!AO32+'5月'!AO32+'6月'!AO32+'7月'!AO32+'8月'!AO32+'9月'!AO32+'10月'!AO32+'11月'!AO32+'12月'!AO32</f>
        <v>14</v>
      </c>
      <c r="AP32" s="8">
        <f>'1月'!AP32+'2月'!AP32+'3月'!AP32+'5月'!AP32+'6月'!AP32+'7月'!AP32+'8月'!AP32+'9月'!AP32+'10月'!AP32+'11月'!AP32+'12月'!AP32</f>
        <v>13</v>
      </c>
      <c r="AQ32" s="9">
        <f>AP32/AO32</f>
        <v>0.928571428571429</v>
      </c>
      <c r="AR32" s="8">
        <f>'1月'!AR32+'2月'!AR32+'3月'!AR32+'5月'!AR32+'6月'!AR32+'7月'!AR32+'8月'!AR32+'9月'!AR32+'10月'!AR32+'11月'!AR32+'12月'!AR32</f>
        <v>8</v>
      </c>
      <c r="AS32" s="8">
        <f>'1月'!AS32+'2月'!AS32+'3月'!AS32+'5月'!AS32+'6月'!AS32+'7月'!AS32+'8月'!AS32+'9月'!AS32+'10月'!AS32+'11月'!AS32+'12月'!AS32</f>
        <v>7</v>
      </c>
      <c r="AT32" s="9">
        <f t="shared" si="58"/>
        <v>0.875</v>
      </c>
      <c r="AU32" s="8"/>
      <c r="AV32" s="8"/>
      <c r="AW32" s="9"/>
      <c r="AX32" s="8">
        <f>'9月'!AX32+'10月'!AX32+'11月'!AX32+'12月'!AX32</f>
        <v>1</v>
      </c>
      <c r="AY32" s="8">
        <f>'9月'!AY32+'10月'!AY32+'11月'!AY32+'12月'!AY32</f>
        <v>1</v>
      </c>
      <c r="AZ32" s="9">
        <f>AY32/AX32</f>
        <v>1</v>
      </c>
      <c r="BA32" s="8"/>
      <c r="BB32" s="8"/>
      <c r="BC32" s="9"/>
      <c r="BD32" s="8"/>
      <c r="BE32" s="8"/>
      <c r="BF32" s="9"/>
      <c r="BG32" s="26">
        <f t="shared" si="12"/>
        <v>917</v>
      </c>
      <c r="BH32" s="8">
        <f t="shared" si="10"/>
        <v>891</v>
      </c>
      <c r="BI32" s="23">
        <f t="shared" si="24"/>
        <v>0.97164667393675</v>
      </c>
    </row>
    <row r="33" spans="1:61">
      <c r="A33" s="7" t="s">
        <v>50</v>
      </c>
      <c r="B33" s="8">
        <f>'1月'!B33+'2月'!B33+'3月'!B33+'5月'!B33+'6月'!B33+'7月'!B33+'8月'!B33+'9月'!B33+'10月'!B33+'11月'!B33+'12月'!B33</f>
        <v>41</v>
      </c>
      <c r="C33" s="8">
        <f>'1月'!C33+'2月'!C33+'3月'!C33+'5月'!C33+'6月'!C33+'7月'!C33+'8月'!C33+'9月'!C33+'10月'!C33+'11月'!C33+'12月'!C33</f>
        <v>40</v>
      </c>
      <c r="D33" s="9">
        <f t="shared" si="50"/>
        <v>0.975609756097561</v>
      </c>
      <c r="E33" s="8"/>
      <c r="F33" s="8"/>
      <c r="G33" s="9"/>
      <c r="H33" s="8"/>
      <c r="I33" s="8"/>
      <c r="J33" s="9"/>
      <c r="K33" s="8">
        <f>'1月'!K33+'2月'!K33+'3月'!K33+'5月'!K33+'6月'!K33+'7月'!K33+'8月'!K33+'9月'!K33+'10月'!K33+'11月'!K33+'12月'!K33</f>
        <v>1</v>
      </c>
      <c r="L33" s="8">
        <f>'1月'!L33+'2月'!L33+'3月'!L33+'5月'!L33+'6月'!L33+'7月'!L33+'8月'!L33+'9月'!L33+'10月'!L33+'11月'!L33+'12月'!L33</f>
        <v>1</v>
      </c>
      <c r="M33" s="9">
        <f t="shared" si="51"/>
        <v>1</v>
      </c>
      <c r="N33" s="8"/>
      <c r="O33" s="8"/>
      <c r="P33" s="9"/>
      <c r="Q33" s="8">
        <f>'1月'!Q33+'2月'!Q33+'3月'!Q33+'5月'!Q33+'6月'!Q33+'7月'!Q33+'8月'!Q33+'9月'!Q33+'10月'!Q33+'11月'!Q33+'12月'!Q33</f>
        <v>4</v>
      </c>
      <c r="R33" s="8">
        <f>'1月'!R33+'2月'!R33+'3月'!R33+'5月'!R33+'6月'!R33+'7月'!R33+'8月'!R33+'9月'!R33+'10月'!R33+'11月'!R33+'12月'!R33</f>
        <v>4</v>
      </c>
      <c r="S33" s="9">
        <f t="shared" si="57"/>
        <v>1</v>
      </c>
      <c r="T33" s="8"/>
      <c r="U33" s="8"/>
      <c r="V33" s="9"/>
      <c r="W33" s="8"/>
      <c r="X33" s="8"/>
      <c r="Y33" s="9"/>
      <c r="Z33" s="8"/>
      <c r="AA33" s="8"/>
      <c r="AB33" s="9"/>
      <c r="AC33" s="8">
        <f>'1月'!AC33+'2月'!AC33+'3月'!AC33+'5月'!AC33+'6月'!AC33+'7月'!AC33+'8月'!AC33+'9月'!AC33+'10月'!AC33+'11月'!AC33+'12月'!AC33</f>
        <v>9</v>
      </c>
      <c r="AD33" s="8">
        <f>'1月'!AD33+'2月'!AD33+'3月'!AD33+'5月'!AD33+'6月'!AD33+'7月'!AD33+'8月'!AD33+'9月'!AD33+'10月'!AD33+'11月'!AD33+'12月'!AD33</f>
        <v>8</v>
      </c>
      <c r="AE33" s="9">
        <f t="shared" si="56"/>
        <v>0.888888888888889</v>
      </c>
      <c r="AF33" s="8">
        <f>'1月'!AF33+'2月'!AF33+'3月'!AF33+'5月'!AF33+'6月'!AF33+'7月'!AF33+'8月'!AF33+'9月'!AF33+'10月'!AF33+'11月'!AF33+'12月'!AF33</f>
        <v>1</v>
      </c>
      <c r="AG33" s="8">
        <f>'1月'!AG33+'2月'!AG33+'3月'!AG33+'5月'!AG33+'6月'!AG33+'7月'!AG33+'8月'!AG33+'9月'!AG33+'10月'!AG33+'11月'!AG33+'12月'!AG33</f>
        <v>1</v>
      </c>
      <c r="AH33" s="9">
        <f t="shared" si="53"/>
        <v>1</v>
      </c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26">
        <f t="shared" si="12"/>
        <v>56</v>
      </c>
      <c r="BH33" s="8">
        <f t="shared" si="10"/>
        <v>54</v>
      </c>
      <c r="BI33" s="23">
        <f t="shared" si="24"/>
        <v>0.964285714285714</v>
      </c>
    </row>
    <row r="34" spans="1:61">
      <c r="A34" s="7" t="s">
        <v>51</v>
      </c>
      <c r="B34" s="8">
        <f>'1月'!B34+'2月'!B34+'3月'!B34+'5月'!B34+'6月'!B34+'7月'!B34+'8月'!B34+'9月'!B34+'10月'!B34+'11月'!B34+'12月'!B34</f>
        <v>1</v>
      </c>
      <c r="C34" s="8">
        <f>'1月'!C34+'2月'!C34+'3月'!C34+'5月'!C34+'6月'!C34+'7月'!C34+'8月'!C34+'9月'!C34+'10月'!C34+'11月'!C34+'12月'!C34</f>
        <v>1</v>
      </c>
      <c r="D34" s="9">
        <f t="shared" si="50"/>
        <v>1</v>
      </c>
      <c r="E34" s="8"/>
      <c r="F34" s="8"/>
      <c r="G34" s="9"/>
      <c r="H34" s="8"/>
      <c r="I34" s="8"/>
      <c r="J34" s="9"/>
      <c r="K34" s="8">
        <f>'1月'!K34+'2月'!K34+'3月'!K34+'5月'!K34+'6月'!K34+'7月'!K34+'8月'!K34+'9月'!K34+'10月'!K34+'11月'!K34+'12月'!K34</f>
        <v>1</v>
      </c>
      <c r="L34" s="8">
        <f>'1月'!L34+'2月'!L34+'3月'!L34+'5月'!L34+'6月'!L34+'7月'!L34+'8月'!L34+'9月'!L34+'10月'!L34+'11月'!L34+'12月'!L34</f>
        <v>0</v>
      </c>
      <c r="M34" s="9">
        <f t="shared" si="51"/>
        <v>0</v>
      </c>
      <c r="N34" s="8"/>
      <c r="O34" s="8"/>
      <c r="P34" s="9"/>
      <c r="Q34" s="8">
        <f>'1月'!Q34+'2月'!Q34+'3月'!Q34+'5月'!Q34+'6月'!Q34+'7月'!Q34+'8月'!Q34+'9月'!Q34+'10月'!Q34+'11月'!Q34+'12月'!Q34</f>
        <v>9</v>
      </c>
      <c r="R34" s="8">
        <f>'1月'!R34+'2月'!R34+'3月'!R34+'5月'!R34+'6月'!R34+'7月'!R34+'8月'!R34+'9月'!R34+'10月'!R34+'11月'!R34+'12月'!R34</f>
        <v>8</v>
      </c>
      <c r="S34" s="9">
        <f t="shared" si="57"/>
        <v>0.888888888888889</v>
      </c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26">
        <f t="shared" si="12"/>
        <v>11</v>
      </c>
      <c r="BH34" s="8">
        <f t="shared" si="10"/>
        <v>9</v>
      </c>
      <c r="BI34" s="23">
        <f t="shared" si="24"/>
        <v>0.818181818181818</v>
      </c>
    </row>
    <row r="35" spans="1:61">
      <c r="A35" s="10" t="s">
        <v>52</v>
      </c>
      <c r="B35" s="11">
        <f>SUM(B30:B34)</f>
        <v>678</v>
      </c>
      <c r="C35" s="11">
        <f>SUM(C30:C34)</f>
        <v>666</v>
      </c>
      <c r="D35" s="12">
        <f t="shared" ref="D35:D47" si="59">C35/B35</f>
        <v>0.982300884955752</v>
      </c>
      <c r="E35" s="11"/>
      <c r="F35" s="11"/>
      <c r="G35" s="12"/>
      <c r="H35" s="11"/>
      <c r="I35" s="11"/>
      <c r="J35" s="12"/>
      <c r="K35" s="11">
        <f>SUM(K30:K34)</f>
        <v>272</v>
      </c>
      <c r="L35" s="11">
        <f>SUM(L30:L34)</f>
        <v>261</v>
      </c>
      <c r="M35" s="12">
        <f t="shared" si="51"/>
        <v>0.959558823529412</v>
      </c>
      <c r="N35" s="11"/>
      <c r="O35" s="11"/>
      <c r="P35" s="12"/>
      <c r="Q35" s="11">
        <f>SUM(Q30:Q34)</f>
        <v>16</v>
      </c>
      <c r="R35" s="11">
        <f>SUM(R30:R34)</f>
        <v>15</v>
      </c>
      <c r="S35" s="12">
        <f t="shared" ref="S35:S42" si="60">R35/Q35</f>
        <v>0.9375</v>
      </c>
      <c r="T35" s="11"/>
      <c r="U35" s="11"/>
      <c r="V35" s="12"/>
      <c r="W35" s="11"/>
      <c r="X35" s="11"/>
      <c r="Y35" s="12"/>
      <c r="Z35" s="11"/>
      <c r="AA35" s="11"/>
      <c r="AB35" s="12"/>
      <c r="AC35" s="11">
        <f t="shared" ref="AC35:AG35" si="61">SUM(AC30:AC34)</f>
        <v>73</v>
      </c>
      <c r="AD35" s="11">
        <f t="shared" si="61"/>
        <v>66</v>
      </c>
      <c r="AE35" s="12">
        <f t="shared" ref="AE31:AE41" si="62">AD35/AC35</f>
        <v>0.904109589041096</v>
      </c>
      <c r="AF35" s="11">
        <f t="shared" si="61"/>
        <v>117</v>
      </c>
      <c r="AG35" s="11">
        <f t="shared" si="61"/>
        <v>114</v>
      </c>
      <c r="AH35" s="12">
        <f t="shared" si="53"/>
        <v>0.974358974358974</v>
      </c>
      <c r="AI35" s="11"/>
      <c r="AJ35" s="11"/>
      <c r="AK35" s="12"/>
      <c r="AL35" s="11">
        <f t="shared" ref="AL35:AN35" si="63">SUM(AL30:AL34)</f>
        <v>4</v>
      </c>
      <c r="AM35" s="11">
        <f t="shared" si="63"/>
        <v>4</v>
      </c>
      <c r="AN35" s="12">
        <f>AM35/AL35</f>
        <v>1</v>
      </c>
      <c r="AO35" s="11">
        <f t="shared" ref="AO35:AY35" si="64">SUM(AO30:AO34)</f>
        <v>19</v>
      </c>
      <c r="AP35" s="11">
        <f t="shared" si="64"/>
        <v>18</v>
      </c>
      <c r="AQ35" s="12">
        <f t="shared" ref="AQ35:AQ42" si="65">AP35/AO35</f>
        <v>0.947368421052632</v>
      </c>
      <c r="AR35" s="11">
        <f t="shared" si="64"/>
        <v>9</v>
      </c>
      <c r="AS35" s="11">
        <f t="shared" si="64"/>
        <v>8</v>
      </c>
      <c r="AT35" s="12">
        <f>AS35/AR35</f>
        <v>0.888888888888889</v>
      </c>
      <c r="AU35" s="11"/>
      <c r="AV35" s="11"/>
      <c r="AW35" s="12"/>
      <c r="AX35" s="11">
        <f t="shared" si="64"/>
        <v>1</v>
      </c>
      <c r="AY35" s="11">
        <f t="shared" si="64"/>
        <v>1</v>
      </c>
      <c r="AZ35" s="12">
        <f>AY35/AX35</f>
        <v>1</v>
      </c>
      <c r="BA35" s="11"/>
      <c r="BB35" s="11"/>
      <c r="BC35" s="12"/>
      <c r="BD35" s="11"/>
      <c r="BE35" s="11"/>
      <c r="BF35" s="12"/>
      <c r="BG35" s="24">
        <f t="shared" si="12"/>
        <v>1189</v>
      </c>
      <c r="BH35" s="11">
        <f t="shared" si="10"/>
        <v>1153</v>
      </c>
      <c r="BI35" s="25">
        <f t="shared" ref="BI35:BI47" si="66">BH35/BG35</f>
        <v>0.969722455845248</v>
      </c>
    </row>
    <row r="36" spans="1:61">
      <c r="A36" s="10" t="s">
        <v>53</v>
      </c>
      <c r="B36" s="11">
        <f>B29+B35</f>
        <v>901</v>
      </c>
      <c r="C36" s="11">
        <f>C29+C35</f>
        <v>865</v>
      </c>
      <c r="D36" s="12">
        <f t="shared" si="59"/>
        <v>0.960044395116537</v>
      </c>
      <c r="E36" s="11"/>
      <c r="F36" s="11"/>
      <c r="G36" s="12"/>
      <c r="H36" s="11"/>
      <c r="I36" s="11"/>
      <c r="J36" s="12"/>
      <c r="K36" s="11">
        <f>K29+K35</f>
        <v>362</v>
      </c>
      <c r="L36" s="11">
        <f>L29+L35</f>
        <v>341</v>
      </c>
      <c r="M36" s="12">
        <f t="shared" si="51"/>
        <v>0.941988950276243</v>
      </c>
      <c r="N36" s="11"/>
      <c r="O36" s="11"/>
      <c r="P36" s="12"/>
      <c r="Q36" s="11">
        <f>Q29+Q35</f>
        <v>29</v>
      </c>
      <c r="R36" s="11">
        <f>R29+R35</f>
        <v>27</v>
      </c>
      <c r="S36" s="12">
        <f t="shared" si="60"/>
        <v>0.931034482758621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 t="shared" ref="AC36:AG36" si="67">AC29+AC35</f>
        <v>117</v>
      </c>
      <c r="AD36" s="11">
        <f t="shared" si="67"/>
        <v>97</v>
      </c>
      <c r="AE36" s="12">
        <f t="shared" si="62"/>
        <v>0.829059829059829</v>
      </c>
      <c r="AF36" s="11">
        <f t="shared" si="67"/>
        <v>172</v>
      </c>
      <c r="AG36" s="11">
        <f t="shared" si="67"/>
        <v>163</v>
      </c>
      <c r="AH36" s="12">
        <f t="shared" si="53"/>
        <v>0.947674418604651</v>
      </c>
      <c r="AI36" s="11"/>
      <c r="AJ36" s="11"/>
      <c r="AK36" s="12"/>
      <c r="AL36" s="11">
        <f t="shared" ref="AL36:AM36" si="68">AL29+AL35</f>
        <v>17</v>
      </c>
      <c r="AM36" s="11">
        <f t="shared" si="68"/>
        <v>16</v>
      </c>
      <c r="AN36" s="12">
        <f t="shared" ref="AN36:AN42" si="69">AM36/AL36</f>
        <v>0.941176470588235</v>
      </c>
      <c r="AO36" s="11">
        <f t="shared" ref="AO36:AS36" si="70">AO29+AO35</f>
        <v>33</v>
      </c>
      <c r="AP36" s="11">
        <f t="shared" si="70"/>
        <v>32</v>
      </c>
      <c r="AQ36" s="12">
        <f t="shared" si="65"/>
        <v>0.96969696969697</v>
      </c>
      <c r="AR36" s="11">
        <f t="shared" si="70"/>
        <v>21</v>
      </c>
      <c r="AS36" s="11">
        <f t="shared" si="70"/>
        <v>19</v>
      </c>
      <c r="AT36" s="12">
        <f>AS36/AR36</f>
        <v>0.904761904761905</v>
      </c>
      <c r="AU36" s="11">
        <f t="shared" ref="AU36:AY36" si="71">AU29+AU35</f>
        <v>2</v>
      </c>
      <c r="AV36" s="11">
        <f t="shared" si="71"/>
        <v>2</v>
      </c>
      <c r="AW36" s="12">
        <f>AV36/AU36</f>
        <v>1</v>
      </c>
      <c r="AX36" s="11">
        <f t="shared" si="71"/>
        <v>12</v>
      </c>
      <c r="AY36" s="11">
        <f t="shared" si="71"/>
        <v>11</v>
      </c>
      <c r="AZ36" s="12">
        <f t="shared" ref="AZ36:AZ42" si="72">AY36/AX36</f>
        <v>0.916666666666667</v>
      </c>
      <c r="BA36" s="11"/>
      <c r="BB36" s="11"/>
      <c r="BC36" s="12"/>
      <c r="BD36" s="11"/>
      <c r="BE36" s="11"/>
      <c r="BF36" s="12"/>
      <c r="BG36" s="24">
        <f t="shared" si="12"/>
        <v>1666</v>
      </c>
      <c r="BH36" s="11">
        <f t="shared" si="10"/>
        <v>1573</v>
      </c>
      <c r="BI36" s="25">
        <f t="shared" si="66"/>
        <v>0.944177671068427</v>
      </c>
    </row>
    <row r="37" spans="1:61">
      <c r="A37" s="7" t="s">
        <v>54</v>
      </c>
      <c r="B37" s="8">
        <f>'1月'!B37+'2月'!B37+'3月'!B37+'5月'!B37+'6月'!B37+'7月'!B37+'8月'!B37+'9月'!B37+'10月'!B37+'11月'!B37+'12月'!B37</f>
        <v>61</v>
      </c>
      <c r="C37" s="8">
        <f>'1月'!C37+'2月'!C37+'3月'!C37+'5月'!C37+'6月'!C37+'7月'!C37+'8月'!C37+'9月'!C37+'10月'!C37+'11月'!C37+'12月'!C37</f>
        <v>49</v>
      </c>
      <c r="D37" s="9">
        <f t="shared" si="59"/>
        <v>0.80327868852459</v>
      </c>
      <c r="E37" s="8"/>
      <c r="F37" s="8"/>
      <c r="G37" s="9"/>
      <c r="H37" s="8"/>
      <c r="I37" s="8"/>
      <c r="J37" s="9"/>
      <c r="K37" s="8">
        <f>'1月'!K37+'2月'!K37+'3月'!K37+'5月'!K37+'6月'!K37+'7月'!K37+'8月'!K37+'9月'!K37+'10月'!K37+'11月'!K37+'12月'!K37</f>
        <v>15</v>
      </c>
      <c r="L37" s="8">
        <f>'1月'!L37+'2月'!L37+'3月'!L37+'5月'!L37+'6月'!L37+'7月'!L37+'8月'!L37+'9月'!L37+'10月'!L37+'11月'!L37+'12月'!L37</f>
        <v>12</v>
      </c>
      <c r="M37" s="9">
        <f t="shared" si="51"/>
        <v>0.8</v>
      </c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>
        <f>'1月'!AC37+'2月'!AC37+'3月'!AC37+'5月'!AC37+'6月'!AC37+'7月'!AC37+'8月'!AC37+'9月'!AC37+'10月'!AC37+'11月'!AC37+'12月'!AC37</f>
        <v>19</v>
      </c>
      <c r="AD37" s="8">
        <f>'1月'!AD37+'2月'!AD37+'3月'!AD37+'5月'!AD37+'6月'!AD37+'7月'!AD37+'8月'!AD37+'9月'!AD37+'10月'!AD37+'11月'!AD37+'12月'!AD37</f>
        <v>14</v>
      </c>
      <c r="AE37" s="9">
        <f t="shared" si="62"/>
        <v>0.736842105263158</v>
      </c>
      <c r="AF37" s="8">
        <f>'1月'!AF37+'2月'!AF37+'3月'!AF37+'5月'!AF37+'6月'!AF37+'7月'!AF37+'8月'!AF37+'9月'!AF37+'10月'!AF37+'11月'!AF37+'12月'!AF37</f>
        <v>27</v>
      </c>
      <c r="AG37" s="8">
        <f>'1月'!AG37+'2月'!AG37+'3月'!AG37+'5月'!AG37+'6月'!AG37+'7月'!AG37+'8月'!AG37+'9月'!AG37+'10月'!AG37+'11月'!AG37+'12月'!AG37</f>
        <v>20</v>
      </c>
      <c r="AH37" s="9">
        <f t="shared" si="53"/>
        <v>0.740740740740741</v>
      </c>
      <c r="AI37" s="8"/>
      <c r="AJ37" s="8"/>
      <c r="AK37" s="9"/>
      <c r="AL37" s="8">
        <f>'1月'!AL37+'2月'!AL37+'3月'!AL37+'5月'!AL37+'6月'!AL37+'7月'!AL37+'8月'!AL37+'9月'!AL37+'10月'!AL37+'11月'!AL37+'12月'!AL37</f>
        <v>5</v>
      </c>
      <c r="AM37" s="8">
        <f>'1月'!AM37+'2月'!AM37+'3月'!AM37+'5月'!AM37+'6月'!AM37+'7月'!AM37+'8月'!AM37+'9月'!AM37+'10月'!AM37+'11月'!AM37+'12月'!AM37</f>
        <v>4</v>
      </c>
      <c r="AN37" s="9">
        <f t="shared" si="69"/>
        <v>0.8</v>
      </c>
      <c r="AO37" s="8">
        <f>'1月'!AO37+'2月'!AO37+'3月'!AO37+'5月'!AO37+'6月'!AO37+'7月'!AO37+'8月'!AO37+'9月'!AO37+'10月'!AO37+'11月'!AO37+'12月'!AO37</f>
        <v>1</v>
      </c>
      <c r="AP37" s="8">
        <f>'1月'!AP37+'2月'!AP37+'3月'!AP37+'5月'!AP37+'6月'!AP37+'7月'!AP37+'8月'!AP37+'9月'!AP37+'10月'!AP37+'11月'!AP37+'12月'!AP37</f>
        <v>1</v>
      </c>
      <c r="AQ37" s="9">
        <f t="shared" si="65"/>
        <v>1</v>
      </c>
      <c r="AR37" s="8"/>
      <c r="AS37" s="8"/>
      <c r="AT37" s="9"/>
      <c r="AU37" s="8">
        <f>'8月'!AU37+'9月'!AU37+'10月'!AU37+'11月'!AU37+'12月'!AU37</f>
        <v>2</v>
      </c>
      <c r="AV37" s="8">
        <f>'8月'!AV37+'9月'!AV37+'10月'!AV37+'11月'!AV37+'12月'!AV37</f>
        <v>2</v>
      </c>
      <c r="AW37" s="9">
        <f>AV37/AU37</f>
        <v>1</v>
      </c>
      <c r="AX37" s="8">
        <f>'9月'!AX37+'10月'!AX37+'11月'!AX37+'12月'!AX37</f>
        <v>7</v>
      </c>
      <c r="AY37" s="8">
        <f>'9月'!AY37+'10月'!AY37+'11月'!AY37+'12月'!AY37</f>
        <v>7</v>
      </c>
      <c r="AZ37" s="9">
        <f t="shared" si="72"/>
        <v>1</v>
      </c>
      <c r="BA37" s="8"/>
      <c r="BB37" s="8"/>
      <c r="BC37" s="9"/>
      <c r="BD37" s="8"/>
      <c r="BE37" s="8"/>
      <c r="BF37" s="9"/>
      <c r="BG37" s="26">
        <f t="shared" si="12"/>
        <v>137</v>
      </c>
      <c r="BH37" s="8">
        <f t="shared" si="10"/>
        <v>109</v>
      </c>
      <c r="BI37" s="23">
        <f t="shared" si="66"/>
        <v>0.795620437956204</v>
      </c>
    </row>
    <row r="38" spans="1:61">
      <c r="A38" s="7" t="s">
        <v>55</v>
      </c>
      <c r="B38" s="8">
        <f>'1月'!B38+'2月'!B38+'3月'!B38+'5月'!B38+'6月'!B38+'7月'!B38+'8月'!B38+'9月'!B38+'10月'!B38+'11月'!B38+'12月'!B38</f>
        <v>40</v>
      </c>
      <c r="C38" s="8">
        <f>'1月'!C38+'2月'!C38+'3月'!C38+'5月'!C38+'6月'!C38+'7月'!C38+'8月'!C38+'9月'!C38+'10月'!C38+'11月'!C38+'12月'!C38</f>
        <v>38</v>
      </c>
      <c r="D38" s="9">
        <f t="shared" si="59"/>
        <v>0.95</v>
      </c>
      <c r="E38" s="8"/>
      <c r="F38" s="8"/>
      <c r="G38" s="9"/>
      <c r="H38" s="8"/>
      <c r="I38" s="8"/>
      <c r="J38" s="9"/>
      <c r="K38" s="8">
        <f>'1月'!K38+'2月'!K38+'3月'!K38+'5月'!K38+'6月'!K38+'7月'!K38+'8月'!K38+'9月'!K38+'10月'!K38+'11月'!K38+'12月'!K38</f>
        <v>59</v>
      </c>
      <c r="L38" s="8">
        <f>'1月'!L38+'2月'!L38+'3月'!L38+'5月'!L38+'6月'!L38+'7月'!L38+'8月'!L38+'9月'!L38+'10月'!L38+'11月'!L38+'12月'!L38</f>
        <v>54</v>
      </c>
      <c r="M38" s="9">
        <f t="shared" si="51"/>
        <v>0.915254237288136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>
        <f>'1月'!AC38+'2月'!AC38+'3月'!AC38+'5月'!AC38+'6月'!AC38+'7月'!AC38+'8月'!AC38+'9月'!AC38+'10月'!AC38+'11月'!AC38+'12月'!AC38</f>
        <v>1</v>
      </c>
      <c r="AD38" s="8">
        <f>'1月'!AD38+'2月'!AD38+'3月'!AD38+'5月'!AD38+'6月'!AD38+'7月'!AD38+'8月'!AD38+'9月'!AD38+'10月'!AD38+'11月'!AD38+'12月'!AD38</f>
        <v>1</v>
      </c>
      <c r="AE38" s="9">
        <f t="shared" si="62"/>
        <v>1</v>
      </c>
      <c r="AF38" s="8">
        <f>'1月'!AF38+'2月'!AF38+'3月'!AF38+'5月'!AF38+'6月'!AF38+'7月'!AF38+'8月'!AF38+'9月'!AF38+'10月'!AF38+'11月'!AF38+'12月'!AF38</f>
        <v>26</v>
      </c>
      <c r="AG38" s="8">
        <f>'1月'!AG38+'2月'!AG38+'3月'!AG38+'5月'!AG38+'6月'!AG38+'7月'!AG38+'8月'!AG38+'9月'!AG38+'10月'!AG38+'11月'!AG38+'12月'!AG38</f>
        <v>24</v>
      </c>
      <c r="AH38" s="9">
        <f t="shared" si="53"/>
        <v>0.923076923076923</v>
      </c>
      <c r="AI38" s="8"/>
      <c r="AJ38" s="8"/>
      <c r="AK38" s="9"/>
      <c r="AL38" s="8">
        <f>'1月'!AL38+'2月'!AL38+'3月'!AL38+'5月'!AL38+'6月'!AL38+'7月'!AL38+'8月'!AL38+'9月'!AL38+'10月'!AL38+'11月'!AL38+'12月'!AL38</f>
        <v>8</v>
      </c>
      <c r="AM38" s="8">
        <f>'1月'!AM38+'2月'!AM38+'3月'!AM38+'5月'!AM38+'6月'!AM38+'7月'!AM38+'8月'!AM38+'9月'!AM38+'10月'!AM38+'11月'!AM38+'12月'!AM38</f>
        <v>5</v>
      </c>
      <c r="AN38" s="9">
        <f t="shared" si="69"/>
        <v>0.625</v>
      </c>
      <c r="AO38" s="8">
        <f>'1月'!AO38+'2月'!AO38+'3月'!AO38+'5月'!AO38+'6月'!AO38+'7月'!AO38+'8月'!AO38+'9月'!AO38+'10月'!AO38+'11月'!AO38+'12月'!AO38</f>
        <v>4</v>
      </c>
      <c r="AP38" s="8">
        <f>'1月'!AP38+'2月'!AP38+'3月'!AP38+'5月'!AP38+'6月'!AP38+'7月'!AP38+'8月'!AP38+'9月'!AP38+'10月'!AP38+'11月'!AP38+'12月'!AP38</f>
        <v>4</v>
      </c>
      <c r="AQ38" s="9">
        <f t="shared" si="65"/>
        <v>1</v>
      </c>
      <c r="AR38" s="8"/>
      <c r="AS38" s="8"/>
      <c r="AT38" s="9"/>
      <c r="AU38" s="8"/>
      <c r="AV38" s="8"/>
      <c r="AW38" s="9"/>
      <c r="AX38" s="8"/>
      <c r="AY38" s="8"/>
      <c r="AZ38" s="9"/>
      <c r="BA38" s="8"/>
      <c r="BB38" s="8"/>
      <c r="BC38" s="9"/>
      <c r="BD38" s="8"/>
      <c r="BE38" s="8"/>
      <c r="BF38" s="9"/>
      <c r="BG38" s="26">
        <f t="shared" si="12"/>
        <v>138</v>
      </c>
      <c r="BH38" s="8">
        <f t="shared" si="10"/>
        <v>126</v>
      </c>
      <c r="BI38" s="23">
        <f t="shared" si="66"/>
        <v>0.91304347826087</v>
      </c>
    </row>
    <row r="39" spans="1:61">
      <c r="A39" s="7" t="s">
        <v>56</v>
      </c>
      <c r="B39" s="8">
        <f>'1月'!B39+'2月'!B39+'3月'!B39+'5月'!B39+'6月'!B39+'7月'!B39+'8月'!B39+'9月'!B39+'10月'!B39+'11月'!B39+'12月'!B39</f>
        <v>274</v>
      </c>
      <c r="C39" s="8">
        <f>'1月'!C39+'2月'!C39+'3月'!C39+'5月'!C39+'6月'!C39+'7月'!C39+'8月'!C39+'9月'!C39+'10月'!C39+'11月'!C39+'12月'!C39</f>
        <v>223</v>
      </c>
      <c r="D39" s="9">
        <f t="shared" si="59"/>
        <v>0.813868613138686</v>
      </c>
      <c r="E39" s="8"/>
      <c r="F39" s="8"/>
      <c r="G39" s="9"/>
      <c r="H39" s="8"/>
      <c r="I39" s="8"/>
      <c r="J39" s="9"/>
      <c r="K39" s="8">
        <f>'1月'!K39+'2月'!K39+'3月'!K39+'5月'!K39+'6月'!K39+'7月'!K39+'8月'!K39+'9月'!K39+'10月'!K39+'11月'!K39+'12月'!K39</f>
        <v>186</v>
      </c>
      <c r="L39" s="8">
        <f>'1月'!L39+'2月'!L39+'3月'!L39+'5月'!L39+'6月'!L39+'7月'!L39+'8月'!L39+'9月'!L39+'10月'!L39+'11月'!L39+'12月'!L39</f>
        <v>146</v>
      </c>
      <c r="M39" s="9">
        <f t="shared" si="51"/>
        <v>0.78494623655914</v>
      </c>
      <c r="N39" s="8"/>
      <c r="O39" s="8"/>
      <c r="P39" s="9"/>
      <c r="Q39" s="8">
        <f>'1月'!Q39+'2月'!Q39+'3月'!Q39+'5月'!Q39+'6月'!Q39+'7月'!Q39+'8月'!Q39+'9月'!Q39+'10月'!Q39+'11月'!Q39+'12月'!Q39</f>
        <v>14</v>
      </c>
      <c r="R39" s="8">
        <f>'1月'!R39+'2月'!R39+'3月'!R39+'5月'!R39+'6月'!R39+'7月'!R39+'8月'!R39+'9月'!R39+'10月'!R39+'11月'!R39+'12月'!R39</f>
        <v>14</v>
      </c>
      <c r="S39" s="9">
        <f t="shared" si="60"/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>
        <f>'1月'!AC39+'2月'!AC39+'3月'!AC39+'5月'!AC39+'6月'!AC39+'7月'!AC39+'8月'!AC39+'9月'!AC39+'10月'!AC39+'11月'!AC39+'12月'!AC39</f>
        <v>42</v>
      </c>
      <c r="AD39" s="8">
        <f>'1月'!AD39+'2月'!AD39+'3月'!AD39+'5月'!AD39+'6月'!AD39+'7月'!AD39+'8月'!AD39+'9月'!AD39+'10月'!AD39+'11月'!AD39+'12月'!AD39</f>
        <v>35</v>
      </c>
      <c r="AE39" s="9">
        <f t="shared" si="62"/>
        <v>0.833333333333333</v>
      </c>
      <c r="AF39" s="8">
        <f>'1月'!AF39+'2月'!AF39+'3月'!AF39+'5月'!AF39+'6月'!AF39+'7月'!AF39+'8月'!AF39+'9月'!AF39+'10月'!AF39+'11月'!AF39+'12月'!AF39</f>
        <v>72</v>
      </c>
      <c r="AG39" s="8">
        <f>'1月'!AG39+'2月'!AG39+'3月'!AG39+'5月'!AG39+'6月'!AG39+'7月'!AG39+'8月'!AG39+'9月'!AG39+'10月'!AG39+'11月'!AG39+'12月'!AG39</f>
        <v>57</v>
      </c>
      <c r="AH39" s="9">
        <f t="shared" si="53"/>
        <v>0.791666666666667</v>
      </c>
      <c r="AI39" s="8"/>
      <c r="AJ39" s="8"/>
      <c r="AK39" s="9"/>
      <c r="AL39" s="8">
        <f>'1月'!AL39+'2月'!AL39+'3月'!AL39+'5月'!AL39+'6月'!AL39+'7月'!AL39+'8月'!AL39+'9月'!AL39+'10月'!AL39+'11月'!AL39+'12月'!AL39</f>
        <v>9</v>
      </c>
      <c r="AM39" s="8">
        <f>'1月'!AM39+'2月'!AM39+'3月'!AM39+'5月'!AM39+'6月'!AM39+'7月'!AM39+'8月'!AM39+'9月'!AM39+'10月'!AM39+'11月'!AM39+'12月'!AM39</f>
        <v>7</v>
      </c>
      <c r="AN39" s="9">
        <f t="shared" si="69"/>
        <v>0.777777777777778</v>
      </c>
      <c r="AO39" s="8">
        <f>'1月'!AO39+'2月'!AO39+'3月'!AO39+'5月'!AO39+'6月'!AO39+'7月'!AO39+'8月'!AO39+'9月'!AO39+'10月'!AO39+'11月'!AO39+'12月'!AO39</f>
        <v>22</v>
      </c>
      <c r="AP39" s="8">
        <f>'1月'!AP39+'2月'!AP39+'3月'!AP39+'5月'!AP39+'6月'!AP39+'7月'!AP39+'8月'!AP39+'9月'!AP39+'10月'!AP39+'11月'!AP39+'12月'!AP39</f>
        <v>20</v>
      </c>
      <c r="AQ39" s="9">
        <f t="shared" si="65"/>
        <v>0.909090909090909</v>
      </c>
      <c r="AR39" s="8">
        <f>'1月'!AR39+'2月'!AR39+'3月'!AR39+'5月'!AR39+'6月'!AR39+'7月'!AR39+'8月'!AR39+'9月'!AR39+'10月'!AR39+'11月'!AR39+'12月'!AR39</f>
        <v>13</v>
      </c>
      <c r="AS39" s="8">
        <f>'1月'!AS39+'2月'!AS39+'3月'!AS39+'5月'!AS39+'6月'!AS39+'7月'!AS39+'8月'!AS39+'9月'!AS39+'10月'!AS39+'11月'!AS39+'12月'!AS39</f>
        <v>12</v>
      </c>
      <c r="AT39" s="9">
        <f>AS39/AR39</f>
        <v>0.923076923076923</v>
      </c>
      <c r="AU39" s="8"/>
      <c r="AV39" s="8"/>
      <c r="AW39" s="9"/>
      <c r="AX39" s="8">
        <f>'9月'!AX39+'10月'!AX39+'11月'!AX39+'12月'!AX39</f>
        <v>3</v>
      </c>
      <c r="AY39" s="8">
        <f>'9月'!AY39+'10月'!AY39+'11月'!AY39+'12月'!AY39</f>
        <v>2</v>
      </c>
      <c r="AZ39" s="9">
        <f t="shared" si="72"/>
        <v>0.666666666666667</v>
      </c>
      <c r="BA39" s="8"/>
      <c r="BB39" s="8"/>
      <c r="BC39" s="9"/>
      <c r="BD39" s="8"/>
      <c r="BE39" s="8"/>
      <c r="BF39" s="9"/>
      <c r="BG39" s="26">
        <f t="shared" si="12"/>
        <v>635</v>
      </c>
      <c r="BH39" s="8">
        <f t="shared" si="10"/>
        <v>516</v>
      </c>
      <c r="BI39" s="23">
        <f t="shared" si="66"/>
        <v>0.81259842519685</v>
      </c>
    </row>
    <row r="40" spans="1:61">
      <c r="A40" s="7" t="s">
        <v>57</v>
      </c>
      <c r="B40" s="8">
        <f>'1月'!B40+'2月'!B40+'3月'!B40+'5月'!B40+'6月'!B40+'7月'!B40+'8月'!B40+'9月'!B40+'10月'!B40+'11月'!B40+'12月'!B40</f>
        <v>8</v>
      </c>
      <c r="C40" s="8">
        <f>'1月'!C40+'2月'!C40+'3月'!C40+'5月'!C40+'6月'!C40+'7月'!C40+'8月'!C40+'9月'!C40+'10月'!C40+'11月'!C40+'12月'!C40</f>
        <v>8</v>
      </c>
      <c r="D40" s="9">
        <f t="shared" si="59"/>
        <v>1</v>
      </c>
      <c r="E40" s="8"/>
      <c r="F40" s="8"/>
      <c r="G40" s="9"/>
      <c r="H40" s="8"/>
      <c r="I40" s="8"/>
      <c r="J40" s="9"/>
      <c r="K40" s="8">
        <f>'1月'!K40+'2月'!K40+'3月'!K40+'5月'!K40+'6月'!K40+'7月'!K40+'8月'!K40+'9月'!K40+'10月'!K40+'11月'!K40+'12月'!K40</f>
        <v>1</v>
      </c>
      <c r="L40" s="8">
        <f>'1月'!L40+'2月'!L40+'3月'!L40+'5月'!L40+'6月'!L40+'7月'!L40+'8月'!L40+'9月'!L40+'10月'!L40+'11月'!L40+'12月'!L40</f>
        <v>1</v>
      </c>
      <c r="M40" s="9">
        <f t="shared" si="51"/>
        <v>1</v>
      </c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f>'1月'!AC40+'2月'!AC40+'3月'!AC40+'5月'!AC40+'6月'!AC40+'7月'!AC40+'8月'!AC40+'9月'!AC40+'10月'!AC40+'11月'!AC40+'12月'!AC40</f>
        <v>5</v>
      </c>
      <c r="AD40" s="8">
        <f>'1月'!AD40+'2月'!AD40+'3月'!AD40+'5月'!AD40+'6月'!AD40+'7月'!AD40+'8月'!AD40+'9月'!AD40+'10月'!AD40+'11月'!AD40+'12月'!AD40</f>
        <v>3</v>
      </c>
      <c r="AE40" s="9">
        <f t="shared" si="62"/>
        <v>0.6</v>
      </c>
      <c r="AF40" s="8">
        <f>'1月'!AF40+'2月'!AF40+'3月'!AF40+'5月'!AF40+'6月'!AF40+'7月'!AF40+'8月'!AF40+'9月'!AF40+'10月'!AF40+'11月'!AF40+'12月'!AF40</f>
        <v>2</v>
      </c>
      <c r="AG40" s="8">
        <f>'1月'!AG40+'2月'!AG40+'3月'!AG40+'5月'!AG40+'6月'!AG40+'7月'!AG40+'8月'!AG40+'9月'!AG40+'10月'!AG40+'11月'!AG40+'12月'!AG40</f>
        <v>2</v>
      </c>
      <c r="AH40" s="9">
        <f t="shared" si="53"/>
        <v>1</v>
      </c>
      <c r="AI40" s="8"/>
      <c r="AJ40" s="8"/>
      <c r="AK40" s="9"/>
      <c r="AL40" s="8">
        <f>'1月'!AL40+'2月'!AL40+'3月'!AL40+'5月'!AL40+'6月'!AL40+'7月'!AL40+'8月'!AL40+'9月'!AL40+'10月'!AL40+'11月'!AL40+'12月'!AL40</f>
        <v>6</v>
      </c>
      <c r="AM40" s="8">
        <f>'1月'!AM40+'2月'!AM40+'3月'!AM40+'5月'!AM40+'6月'!AM40+'7月'!AM40+'8月'!AM40+'9月'!AM40+'10月'!AM40+'11月'!AM40+'12月'!AM40</f>
        <v>4</v>
      </c>
      <c r="AN40" s="9">
        <f t="shared" si="69"/>
        <v>0.666666666666667</v>
      </c>
      <c r="AO40" s="8"/>
      <c r="AP40" s="8"/>
      <c r="AQ40" s="9"/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26">
        <f t="shared" si="12"/>
        <v>22</v>
      </c>
      <c r="BH40" s="8">
        <f t="shared" si="10"/>
        <v>18</v>
      </c>
      <c r="BI40" s="23">
        <f t="shared" si="66"/>
        <v>0.818181818181818</v>
      </c>
    </row>
    <row r="41" spans="1:61">
      <c r="A41" s="7" t="s">
        <v>58</v>
      </c>
      <c r="B41" s="8">
        <f>'1月'!B41+'2月'!B41+'3月'!B41+'5月'!B41+'6月'!B41+'7月'!B41+'8月'!B41+'9月'!B41+'10月'!B41+'11月'!B41+'12月'!B41</f>
        <v>1</v>
      </c>
      <c r="C41" s="8">
        <f>'1月'!C41+'2月'!C41+'3月'!C41+'5月'!C41+'6月'!C41+'7月'!C41+'8月'!C41+'9月'!C41+'10月'!C41+'11月'!C41+'12月'!C41</f>
        <v>1</v>
      </c>
      <c r="D41" s="9">
        <f t="shared" si="59"/>
        <v>1</v>
      </c>
      <c r="E41" s="8"/>
      <c r="F41" s="8"/>
      <c r="G41" s="9"/>
      <c r="H41" s="8"/>
      <c r="I41" s="8"/>
      <c r="J41" s="9"/>
      <c r="K41" s="8">
        <f>'1月'!K41+'2月'!K41+'3月'!K41+'5月'!K41+'6月'!K41+'7月'!K41+'8月'!K41+'9月'!K41+'10月'!K41+'11月'!K41+'12月'!K41</f>
        <v>1</v>
      </c>
      <c r="L41" s="8">
        <f>'1月'!L41+'2月'!L41+'3月'!L41+'5月'!L41+'6月'!L41+'7月'!L41+'8月'!L41+'9月'!L41+'10月'!L41+'11月'!L41+'12月'!L41</f>
        <v>1</v>
      </c>
      <c r="M41" s="9">
        <f t="shared" si="51"/>
        <v>1</v>
      </c>
      <c r="N41" s="8"/>
      <c r="O41" s="8"/>
      <c r="P41" s="9"/>
      <c r="Q41" s="8">
        <f>'1月'!Q41+'2月'!Q41+'3月'!Q41+'5月'!Q41+'6月'!Q41+'7月'!Q41+'8月'!Q41+'9月'!Q41+'10月'!Q41+'11月'!Q41+'12月'!Q41</f>
        <v>15</v>
      </c>
      <c r="R41" s="8">
        <f>'1月'!R41+'2月'!R41+'3月'!R41+'5月'!R41+'6月'!R41+'7月'!R41+'8月'!R41+'9月'!R41+'10月'!R41+'11月'!R41+'12月'!R41</f>
        <v>13</v>
      </c>
      <c r="S41" s="9">
        <f t="shared" si="60"/>
        <v>0.866666666666667</v>
      </c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>
        <f>'1月'!AF41+'2月'!AF41+'3月'!AF41+'5月'!AF41+'6月'!AF41+'7月'!AF41+'8月'!AF41+'9月'!AF41+'10月'!AF41+'11月'!AF41+'12月'!AF41</f>
        <v>1</v>
      </c>
      <c r="AG41" s="8">
        <f>'1月'!AG41+'2月'!AG41+'3月'!AG41+'5月'!AG41+'6月'!AG41+'7月'!AG41+'8月'!AG41+'9月'!AG41+'10月'!AG41+'11月'!AG41+'12月'!AG41</f>
        <v>1</v>
      </c>
      <c r="AH41" s="9">
        <f t="shared" si="53"/>
        <v>1</v>
      </c>
      <c r="AI41" s="8"/>
      <c r="AJ41" s="8"/>
      <c r="AK41" s="9"/>
      <c r="AL41" s="8"/>
      <c r="AM41" s="8"/>
      <c r="AN41" s="9"/>
      <c r="AO41" s="8">
        <f>'1月'!AO41+'2月'!AO41+'3月'!AO41+'5月'!AO41+'6月'!AO41+'7月'!AO41+'8月'!AO41+'9月'!AO41+'10月'!AO41+'11月'!AO41+'12月'!AO41</f>
        <v>1</v>
      </c>
      <c r="AP41" s="8">
        <f>'1月'!AP41+'2月'!AP41+'3月'!AP41+'5月'!AP41+'6月'!AP41+'7月'!AP41+'8月'!AP41+'9月'!AP41+'10月'!AP41+'11月'!AP41+'12月'!AP41</f>
        <v>1</v>
      </c>
      <c r="AQ41" s="9">
        <f t="shared" si="65"/>
        <v>1</v>
      </c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26">
        <f t="shared" si="12"/>
        <v>19</v>
      </c>
      <c r="BH41" s="8">
        <f t="shared" si="10"/>
        <v>17</v>
      </c>
      <c r="BI41" s="23">
        <f t="shared" si="66"/>
        <v>0.894736842105263</v>
      </c>
    </row>
    <row r="42" spans="1:61">
      <c r="A42" s="10" t="s">
        <v>59</v>
      </c>
      <c r="B42" s="11">
        <f>SUM(B37:B41)</f>
        <v>384</v>
      </c>
      <c r="C42" s="11">
        <f>SUM(C37:C41)</f>
        <v>319</v>
      </c>
      <c r="D42" s="12">
        <f t="shared" ref="D42:D45" si="73">C42/B42</f>
        <v>0.830729166666667</v>
      </c>
      <c r="E42" s="11"/>
      <c r="F42" s="11"/>
      <c r="G42" s="12"/>
      <c r="H42" s="11"/>
      <c r="I42" s="11"/>
      <c r="J42" s="12"/>
      <c r="K42" s="11">
        <f>SUM(K37:K41)</f>
        <v>262</v>
      </c>
      <c r="L42" s="11">
        <f>SUM(L37:L41)</f>
        <v>214</v>
      </c>
      <c r="M42" s="12">
        <f t="shared" ref="M42:M47" si="74">L42/K42</f>
        <v>0.816793893129771</v>
      </c>
      <c r="N42" s="11"/>
      <c r="O42" s="11"/>
      <c r="P42" s="12"/>
      <c r="Q42" s="11">
        <f>SUM(Q37:Q41)</f>
        <v>29</v>
      </c>
      <c r="R42" s="11">
        <f>SUM(R37:R41)</f>
        <v>27</v>
      </c>
      <c r="S42" s="12">
        <f t="shared" si="60"/>
        <v>0.931034482758621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 t="shared" ref="AC42:AG42" si="75">SUM(AC37:AC41)</f>
        <v>67</v>
      </c>
      <c r="AD42" s="11">
        <f t="shared" si="75"/>
        <v>53</v>
      </c>
      <c r="AE42" s="12">
        <f t="shared" ref="AE42:AE48" si="76">AD42/AC42</f>
        <v>0.791044776119403</v>
      </c>
      <c r="AF42" s="11">
        <f t="shared" si="75"/>
        <v>128</v>
      </c>
      <c r="AG42" s="11">
        <f t="shared" si="75"/>
        <v>104</v>
      </c>
      <c r="AH42" s="12">
        <f t="shared" ref="AH42:AH47" si="77">AG42/AF42</f>
        <v>0.8125</v>
      </c>
      <c r="AI42" s="11"/>
      <c r="AJ42" s="11"/>
      <c r="AK42" s="12"/>
      <c r="AL42" s="11">
        <f>SUM(AL37:AL41)</f>
        <v>28</v>
      </c>
      <c r="AM42" s="11">
        <f>SUM(AM37:AM41)</f>
        <v>20</v>
      </c>
      <c r="AN42" s="12">
        <f t="shared" si="69"/>
        <v>0.714285714285714</v>
      </c>
      <c r="AO42" s="11">
        <f>SUM(AO37:AO41)</f>
        <v>28</v>
      </c>
      <c r="AP42" s="11">
        <f>SUM(AP37:AP41)</f>
        <v>26</v>
      </c>
      <c r="AQ42" s="12">
        <f t="shared" si="65"/>
        <v>0.928571428571429</v>
      </c>
      <c r="AR42" s="11">
        <f>SUM(AR37:AR41)</f>
        <v>13</v>
      </c>
      <c r="AS42" s="11">
        <f>SUM(AS37:AS41)</f>
        <v>12</v>
      </c>
      <c r="AT42" s="12">
        <f>AS42/AR42</f>
        <v>0.923076923076923</v>
      </c>
      <c r="AU42" s="11">
        <f t="shared" ref="AU42:AY42" si="78">SUM(AU37:AU41)</f>
        <v>2</v>
      </c>
      <c r="AV42" s="11">
        <f t="shared" si="78"/>
        <v>2</v>
      </c>
      <c r="AW42" s="12">
        <f>AV42/AU42</f>
        <v>1</v>
      </c>
      <c r="AX42" s="11">
        <f t="shared" si="78"/>
        <v>10</v>
      </c>
      <c r="AY42" s="11">
        <f t="shared" si="78"/>
        <v>9</v>
      </c>
      <c r="AZ42" s="12">
        <f t="shared" si="72"/>
        <v>0.9</v>
      </c>
      <c r="BA42" s="11"/>
      <c r="BB42" s="11"/>
      <c r="BC42" s="12"/>
      <c r="BD42" s="11"/>
      <c r="BE42" s="11"/>
      <c r="BF42" s="12"/>
      <c r="BG42" s="24">
        <f t="shared" si="12"/>
        <v>951</v>
      </c>
      <c r="BH42" s="11">
        <f t="shared" si="10"/>
        <v>786</v>
      </c>
      <c r="BI42" s="25">
        <f t="shared" si="66"/>
        <v>0.826498422712934</v>
      </c>
    </row>
    <row r="43" spans="1:61">
      <c r="A43" s="7" t="s">
        <v>60</v>
      </c>
      <c r="B43" s="8">
        <f>'1月'!B43+'2月'!B43+'3月'!B43+'5月'!B43+'6月'!B43+'7月'!B43+'8月'!B43+'9月'!B43+'10月'!B43+'11月'!B43+'12月'!B43</f>
        <v>17</v>
      </c>
      <c r="C43" s="8">
        <f>'1月'!C43+'2月'!C43+'3月'!C43+'5月'!C43+'6月'!C43+'7月'!C43+'8月'!C43+'9月'!C43+'10月'!C43+'11月'!C43+'12月'!C43</f>
        <v>16</v>
      </c>
      <c r="D43" s="9">
        <f t="shared" si="59"/>
        <v>0.941176470588235</v>
      </c>
      <c r="E43" s="8"/>
      <c r="F43" s="8"/>
      <c r="G43" s="9"/>
      <c r="H43" s="8"/>
      <c r="I43" s="8"/>
      <c r="J43" s="9"/>
      <c r="K43" s="8">
        <f>'1月'!K43+'2月'!K43+'3月'!K43+'5月'!K43+'6月'!K43+'7月'!K43+'8月'!K43+'9月'!K43+'10月'!K43+'11月'!K43+'12月'!K43</f>
        <v>27</v>
      </c>
      <c r="L43" s="8">
        <f>'1月'!L43+'2月'!L43+'3月'!L43+'5月'!L43+'6月'!L43+'7月'!L43+'8月'!L43+'9月'!L43+'10月'!L43+'11月'!L43+'12月'!L43</f>
        <v>22</v>
      </c>
      <c r="M43" s="9">
        <f t="shared" si="74"/>
        <v>0.814814814814815</v>
      </c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>
        <f>'1月'!AC43+'2月'!AC43+'3月'!AC43+'5月'!AC43+'6月'!AC43+'7月'!AC43+'8月'!AC43+'9月'!AC43+'10月'!AC43+'11月'!AC43+'12月'!AC43</f>
        <v>16</v>
      </c>
      <c r="AD43" s="8">
        <f>'1月'!AD43+'2月'!AD43+'3月'!AD43+'5月'!AD43+'6月'!AD43+'7月'!AD43+'8月'!AD43+'9月'!AD43+'10月'!AD43+'11月'!AD43+'12月'!AD43</f>
        <v>12</v>
      </c>
      <c r="AE43" s="9">
        <f t="shared" si="76"/>
        <v>0.75</v>
      </c>
      <c r="AF43" s="8">
        <f>'1月'!AF43+'2月'!AF43+'3月'!AF43+'5月'!AF43+'6月'!AF43+'7月'!AF43+'8月'!AF43+'9月'!AF43+'10月'!AF43+'11月'!AF43+'12月'!AF43</f>
        <v>3</v>
      </c>
      <c r="AG43" s="8">
        <f>'1月'!AG43+'2月'!AG43+'3月'!AG43+'5月'!AG43+'6月'!AG43+'7月'!AG43+'8月'!AG43+'9月'!AG43+'10月'!AG43+'11月'!AG43+'12月'!AG43</f>
        <v>3</v>
      </c>
      <c r="AH43" s="9">
        <f t="shared" si="77"/>
        <v>1</v>
      </c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8"/>
      <c r="AV43" s="8"/>
      <c r="AW43" s="9"/>
      <c r="AX43" s="8"/>
      <c r="AY43" s="8"/>
      <c r="AZ43" s="9"/>
      <c r="BA43" s="8"/>
      <c r="BB43" s="8"/>
      <c r="BC43" s="9"/>
      <c r="BD43" s="8"/>
      <c r="BE43" s="8"/>
      <c r="BF43" s="9"/>
      <c r="BG43" s="26">
        <f t="shared" si="12"/>
        <v>63</v>
      </c>
      <c r="BH43" s="8">
        <f t="shared" si="10"/>
        <v>53</v>
      </c>
      <c r="BI43" s="23">
        <f t="shared" si="66"/>
        <v>0.841269841269841</v>
      </c>
    </row>
    <row r="44" spans="1:61">
      <c r="A44" s="7" t="s">
        <v>61</v>
      </c>
      <c r="B44" s="8">
        <f>'1月'!B44+'2月'!B44+'3月'!B44+'5月'!B44+'6月'!B44+'7月'!B44+'8月'!B44+'9月'!B44+'10月'!B44+'11月'!B44+'12月'!B44</f>
        <v>143</v>
      </c>
      <c r="C44" s="8">
        <f>'1月'!C44+'2月'!C44+'3月'!C44+'5月'!C44+'6月'!C44+'7月'!C44+'8月'!C44+'9月'!C44+'10月'!C44+'11月'!C44+'12月'!C44</f>
        <v>140</v>
      </c>
      <c r="D44" s="9">
        <f t="shared" si="59"/>
        <v>0.979020979020979</v>
      </c>
      <c r="E44" s="8"/>
      <c r="F44" s="8"/>
      <c r="G44" s="9"/>
      <c r="H44" s="8"/>
      <c r="I44" s="8"/>
      <c r="J44" s="9"/>
      <c r="K44" s="8">
        <f>'1月'!K44+'2月'!K44+'3月'!K44+'5月'!K44+'6月'!K44+'7月'!K44+'8月'!K44+'9月'!K44+'10月'!K44+'11月'!K44+'12月'!K44</f>
        <v>87</v>
      </c>
      <c r="L44" s="8">
        <f>'1月'!L44+'2月'!L44+'3月'!L44+'5月'!L44+'6月'!L44+'7月'!L44+'8月'!L44+'9月'!L44+'10月'!L44+'11月'!L44+'12月'!L44</f>
        <v>81</v>
      </c>
      <c r="M44" s="9">
        <f t="shared" si="74"/>
        <v>0.931034482758621</v>
      </c>
      <c r="N44" s="8"/>
      <c r="O44" s="8"/>
      <c r="P44" s="9"/>
      <c r="Q44" s="8">
        <f>'1月'!Q44+'2月'!Q44+'3月'!Q44+'5月'!Q44+'6月'!Q44+'7月'!Q44+'8月'!Q44+'9月'!Q44+'10月'!Q44+'11月'!Q44+'12月'!Q44</f>
        <v>2</v>
      </c>
      <c r="R44" s="8">
        <f>'1月'!R44+'2月'!R44+'3月'!R44+'5月'!R44+'6月'!R44+'7月'!R44+'8月'!R44+'9月'!R44+'10月'!R44+'11月'!R44+'12月'!R44</f>
        <v>2</v>
      </c>
      <c r="S44" s="9">
        <f t="shared" ref="S43:S49" si="79">R44/Q44</f>
        <v>1</v>
      </c>
      <c r="T44" s="8"/>
      <c r="U44" s="8"/>
      <c r="V44" s="9"/>
      <c r="W44" s="8"/>
      <c r="X44" s="8"/>
      <c r="Y44" s="9"/>
      <c r="Z44" s="8"/>
      <c r="AA44" s="8"/>
      <c r="AB44" s="9"/>
      <c r="AC44" s="8">
        <f>'1月'!AC44+'2月'!AC44+'3月'!AC44+'5月'!AC44+'6月'!AC44+'7月'!AC44+'8月'!AC44+'9月'!AC44+'10月'!AC44+'11月'!AC44+'12月'!AC44</f>
        <v>17</v>
      </c>
      <c r="AD44" s="8">
        <f>'1月'!AD44+'2月'!AD44+'3月'!AD44+'5月'!AD44+'6月'!AD44+'7月'!AD44+'8月'!AD44+'9月'!AD44+'10月'!AD44+'11月'!AD44+'12月'!AD44</f>
        <v>17</v>
      </c>
      <c r="AE44" s="9">
        <f t="shared" si="76"/>
        <v>1</v>
      </c>
      <c r="AF44" s="8">
        <f>'1月'!AF44+'2月'!AF44+'3月'!AF44+'5月'!AF44+'6月'!AF44+'7月'!AF44+'8月'!AF44+'9月'!AF44+'10月'!AF44+'11月'!AF44+'12月'!AF44</f>
        <v>110</v>
      </c>
      <c r="AG44" s="8">
        <f>'1月'!AG44+'2月'!AG44+'3月'!AG44+'5月'!AG44+'6月'!AG44+'7月'!AG44+'8月'!AG44+'9月'!AG44+'10月'!AG44+'11月'!AG44+'12月'!AG44</f>
        <v>99</v>
      </c>
      <c r="AH44" s="9">
        <f t="shared" si="77"/>
        <v>0.9</v>
      </c>
      <c r="AI44" s="8"/>
      <c r="AJ44" s="8"/>
      <c r="AK44" s="9"/>
      <c r="AL44" s="8"/>
      <c r="AM44" s="8"/>
      <c r="AN44" s="9"/>
      <c r="AO44" s="8">
        <f>'1月'!AO44+'2月'!AO44+'3月'!AO44+'5月'!AO44+'6月'!AO44+'7月'!AO44+'8月'!AO44+'9月'!AO44+'10月'!AO44+'11月'!AO44+'12月'!AO44</f>
        <v>26</v>
      </c>
      <c r="AP44" s="8">
        <f>'1月'!AP44+'2月'!AP44+'3月'!AP44+'5月'!AP44+'6月'!AP44+'7月'!AP44+'8月'!AP44+'9月'!AP44+'10月'!AP44+'11月'!AP44+'12月'!AP44</f>
        <v>26</v>
      </c>
      <c r="AQ44" s="9">
        <f t="shared" ref="AQ43:AQ47" si="80">AP44/AO44</f>
        <v>1</v>
      </c>
      <c r="AR44" s="8">
        <f>'1月'!AR44+'2月'!AR44+'3月'!AR44+'5月'!AR44+'6月'!AR44+'7月'!AR44+'8月'!AR44+'9月'!AR44+'10月'!AR44+'11月'!AR44+'12月'!AR44</f>
        <v>1</v>
      </c>
      <c r="AS44" s="8">
        <f>'1月'!AS44+'2月'!AS44+'3月'!AS44+'5月'!AS44+'6月'!AS44+'7月'!AS44+'8月'!AS44+'9月'!AS44+'10月'!AS44+'11月'!AS44+'12月'!AS44</f>
        <v>1</v>
      </c>
      <c r="AT44" s="9">
        <f t="shared" ref="AT43:AT49" si="81">AS44/AR44</f>
        <v>1</v>
      </c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26">
        <f t="shared" si="12"/>
        <v>386</v>
      </c>
      <c r="BH44" s="8">
        <f t="shared" si="10"/>
        <v>366</v>
      </c>
      <c r="BI44" s="23">
        <f t="shared" si="66"/>
        <v>0.948186528497409</v>
      </c>
    </row>
    <row r="45" spans="1:61">
      <c r="A45" s="7" t="s">
        <v>62</v>
      </c>
      <c r="B45" s="8">
        <f>'1月'!B45+'2月'!B45+'3月'!B45+'5月'!B45+'6月'!B45+'7月'!B45+'8月'!B45+'9月'!B45+'10月'!B45+'11月'!B45+'12月'!B45</f>
        <v>781</v>
      </c>
      <c r="C45" s="8">
        <f>'1月'!C45+'2月'!C45+'3月'!C45+'5月'!C45+'6月'!C45+'7月'!C45+'8月'!C45+'9月'!C45+'10月'!C45+'11月'!C45+'12月'!C45</f>
        <v>707</v>
      </c>
      <c r="D45" s="9">
        <f t="shared" si="59"/>
        <v>0.905249679897567</v>
      </c>
      <c r="E45" s="8"/>
      <c r="F45" s="8"/>
      <c r="G45" s="9"/>
      <c r="H45" s="8"/>
      <c r="I45" s="8"/>
      <c r="J45" s="9"/>
      <c r="K45" s="8">
        <f>'1月'!K45+'2月'!K45+'3月'!K45+'5月'!K45+'6月'!K45+'7月'!K45+'8月'!K45+'9月'!K45+'10月'!K45+'11月'!K45+'12月'!K45</f>
        <v>409</v>
      </c>
      <c r="L45" s="8">
        <f>'1月'!L45+'2月'!L45+'3月'!L45+'5月'!L45+'6月'!L45+'7月'!L45+'8月'!L45+'9月'!L45+'10月'!L45+'11月'!L45+'12月'!L45</f>
        <v>383</v>
      </c>
      <c r="M45" s="9">
        <f t="shared" si="74"/>
        <v>0.936430317848411</v>
      </c>
      <c r="N45" s="8"/>
      <c r="O45" s="8"/>
      <c r="P45" s="9"/>
      <c r="Q45" s="8">
        <f>'1月'!Q45+'2月'!Q45+'3月'!Q45+'5月'!Q45+'6月'!Q45+'7月'!Q45+'8月'!Q45+'9月'!Q45+'10月'!Q45+'11月'!Q45+'12月'!Q45</f>
        <v>1</v>
      </c>
      <c r="R45" s="8">
        <f>'1月'!R45+'2月'!R45+'3月'!R45+'5月'!R45+'6月'!R45+'7月'!R45+'8月'!R45+'9月'!R45+'10月'!R45+'11月'!R45+'12月'!R45</f>
        <v>1</v>
      </c>
      <c r="S45" s="9">
        <f t="shared" si="79"/>
        <v>1</v>
      </c>
      <c r="T45" s="8"/>
      <c r="U45" s="8"/>
      <c r="V45" s="9"/>
      <c r="W45" s="8"/>
      <c r="X45" s="8"/>
      <c r="Y45" s="9"/>
      <c r="Z45" s="8"/>
      <c r="AA45" s="8"/>
      <c r="AB45" s="9"/>
      <c r="AC45" s="8">
        <f>'1月'!AC45+'2月'!AC45+'3月'!AC45+'5月'!AC45+'6月'!AC45+'7月'!AC45+'8月'!AC45+'9月'!AC45+'10月'!AC45+'11月'!AC45+'12月'!AC45</f>
        <v>89</v>
      </c>
      <c r="AD45" s="8">
        <f>'1月'!AD45+'2月'!AD45+'3月'!AD45+'5月'!AD45+'6月'!AD45+'7月'!AD45+'8月'!AD45+'9月'!AD45+'10月'!AD45+'11月'!AD45+'12月'!AD45</f>
        <v>87</v>
      </c>
      <c r="AE45" s="9">
        <f t="shared" si="76"/>
        <v>0.97752808988764</v>
      </c>
      <c r="AF45" s="8">
        <f>'1月'!AF45+'2月'!AF45+'3月'!AF45+'5月'!AF45+'6月'!AF45+'7月'!AF45+'8月'!AF45+'9月'!AF45+'10月'!AF45+'11月'!AF45+'12月'!AF45</f>
        <v>78</v>
      </c>
      <c r="AG45" s="8">
        <f>'1月'!AG45+'2月'!AG45+'3月'!AG45+'5月'!AG45+'6月'!AG45+'7月'!AG45+'8月'!AG45+'9月'!AG45+'10月'!AG45+'11月'!AG45+'12月'!AG45</f>
        <v>74</v>
      </c>
      <c r="AH45" s="9">
        <f t="shared" si="77"/>
        <v>0.948717948717949</v>
      </c>
      <c r="AI45" s="8"/>
      <c r="AJ45" s="8"/>
      <c r="AK45" s="9"/>
      <c r="AL45" s="8">
        <f>'1月'!AL45+'2月'!AL45+'3月'!AL45+'5月'!AL45+'6月'!AL45+'7月'!AL45+'8月'!AL45+'9月'!AL45+'10月'!AL45+'11月'!AL45+'12月'!AL45</f>
        <v>10</v>
      </c>
      <c r="AM45" s="8">
        <f>'1月'!AM45+'2月'!AM45+'3月'!AM45+'5月'!AM45+'6月'!AM45+'7月'!AM45+'8月'!AM45+'9月'!AM45+'10月'!AM45+'11月'!AM45+'12月'!AM45</f>
        <v>10</v>
      </c>
      <c r="AN45" s="9">
        <f>AM45/AL45</f>
        <v>1</v>
      </c>
      <c r="AO45" s="8">
        <f>'1月'!AO45+'2月'!AO45+'3月'!AO45+'5月'!AO45+'6月'!AO45+'7月'!AO45+'8月'!AO45+'9月'!AO45+'10月'!AO45+'11月'!AO45+'12月'!AO45</f>
        <v>13</v>
      </c>
      <c r="AP45" s="8">
        <f>'1月'!AP45+'2月'!AP45+'3月'!AP45+'5月'!AP45+'6月'!AP45+'7月'!AP45+'8月'!AP45+'9月'!AP45+'10月'!AP45+'11月'!AP45+'12月'!AP45</f>
        <v>13</v>
      </c>
      <c r="AQ45" s="9">
        <f t="shared" si="80"/>
        <v>1</v>
      </c>
      <c r="AR45" s="8">
        <f>'1月'!AR45+'2月'!AR45+'3月'!AR45+'5月'!AR45+'6月'!AR45+'7月'!AR45+'8月'!AR45+'9月'!AR45+'10月'!AR45+'11月'!AR45+'12月'!AR45</f>
        <v>9</v>
      </c>
      <c r="AS45" s="8">
        <f>'1月'!AS45+'2月'!AS45+'3月'!AS45+'5月'!AS45+'6月'!AS45+'7月'!AS45+'8月'!AS45+'9月'!AS45+'10月'!AS45+'11月'!AS45+'12月'!AS45</f>
        <v>8</v>
      </c>
      <c r="AT45" s="9">
        <f t="shared" si="81"/>
        <v>0.888888888888889</v>
      </c>
      <c r="AU45" s="8"/>
      <c r="AV45" s="8"/>
      <c r="AW45" s="9"/>
      <c r="AX45" s="8">
        <f>'9月'!AX45+'10月'!AX45+'11月'!AX45+'12月'!AX45</f>
        <v>1</v>
      </c>
      <c r="AY45" s="8">
        <f>'9月'!AY45+'10月'!AY45+'11月'!AY45+'12月'!AY45</f>
        <v>1</v>
      </c>
      <c r="AZ45" s="9">
        <f>AY45/AX45</f>
        <v>1</v>
      </c>
      <c r="BA45" s="8"/>
      <c r="BB45" s="8"/>
      <c r="BC45" s="9"/>
      <c r="BD45" s="8"/>
      <c r="BE45" s="8"/>
      <c r="BF45" s="9"/>
      <c r="BG45" s="26">
        <f t="shared" si="12"/>
        <v>1391</v>
      </c>
      <c r="BH45" s="8">
        <f t="shared" si="10"/>
        <v>1284</v>
      </c>
      <c r="BI45" s="23">
        <f t="shared" si="66"/>
        <v>0.923076923076923</v>
      </c>
    </row>
    <row r="46" spans="1:61">
      <c r="A46" s="7" t="s">
        <v>63</v>
      </c>
      <c r="B46" s="8">
        <f>'1月'!B46+'2月'!B46+'3月'!B46+'5月'!B46+'6月'!B46+'7月'!B46+'8月'!B46+'9月'!B46+'10月'!B46+'11月'!B46+'12月'!B46</f>
        <v>56</v>
      </c>
      <c r="C46" s="8">
        <f>'1月'!C46+'2月'!C46+'3月'!C46+'5月'!C46+'6月'!C46+'7月'!C46+'8月'!C46+'9月'!C46+'10月'!C46+'11月'!C46+'12月'!C46</f>
        <v>56</v>
      </c>
      <c r="D46" s="9">
        <f t="shared" si="59"/>
        <v>1</v>
      </c>
      <c r="E46" s="8"/>
      <c r="F46" s="8"/>
      <c r="G46" s="9"/>
      <c r="H46" s="8"/>
      <c r="I46" s="8"/>
      <c r="J46" s="9"/>
      <c r="K46" s="8">
        <f>'1月'!K46+'2月'!K46+'3月'!K46+'5月'!K46+'6月'!K46+'7月'!K46+'8月'!K46+'9月'!K46+'10月'!K46+'11月'!K46+'12月'!K46</f>
        <v>6</v>
      </c>
      <c r="L46" s="8">
        <f>'1月'!L46+'2月'!L46+'3月'!L46+'5月'!L46+'6月'!L46+'7月'!L46+'8月'!L46+'9月'!L46+'10月'!L46+'11月'!L46+'12月'!L46</f>
        <v>6</v>
      </c>
      <c r="M46" s="9">
        <f t="shared" si="74"/>
        <v>1</v>
      </c>
      <c r="N46" s="8"/>
      <c r="O46" s="8"/>
      <c r="P46" s="9"/>
      <c r="Q46" s="8">
        <f>'1月'!Q46+'2月'!Q46+'3月'!Q46+'5月'!Q46+'6月'!Q46+'7月'!Q46+'8月'!Q46+'9月'!Q46+'10月'!Q46+'11月'!Q46+'12月'!Q46</f>
        <v>8</v>
      </c>
      <c r="R46" s="8">
        <f>'1月'!R46+'2月'!R46+'3月'!R46+'5月'!R46+'6月'!R46+'7月'!R46+'8月'!R46+'9月'!R46+'10月'!R46+'11月'!R46+'12月'!R46</f>
        <v>8</v>
      </c>
      <c r="S46" s="9">
        <f t="shared" si="79"/>
        <v>1</v>
      </c>
      <c r="T46" s="8"/>
      <c r="U46" s="8"/>
      <c r="V46" s="9"/>
      <c r="W46" s="8"/>
      <c r="X46" s="8"/>
      <c r="Y46" s="9"/>
      <c r="Z46" s="8"/>
      <c r="AA46" s="8"/>
      <c r="AB46" s="9"/>
      <c r="AC46" s="8">
        <f>'1月'!AC46+'2月'!AC46+'3月'!AC46+'5月'!AC46+'6月'!AC46+'7月'!AC46+'8月'!AC46+'9月'!AC46+'10月'!AC46+'11月'!AC46+'12月'!AC46</f>
        <v>17</v>
      </c>
      <c r="AD46" s="8">
        <f>'1月'!AD46+'2月'!AD46+'3月'!AD46+'5月'!AD46+'6月'!AD46+'7月'!AD46+'8月'!AD46+'9月'!AD46+'10月'!AD46+'11月'!AD46+'12月'!AD46</f>
        <v>16</v>
      </c>
      <c r="AE46" s="9">
        <f t="shared" si="76"/>
        <v>0.941176470588235</v>
      </c>
      <c r="AF46" s="8">
        <f>'1月'!AF46+'2月'!AF46+'3月'!AF46+'5月'!AF46+'6月'!AF46+'7月'!AF46+'8月'!AF46+'9月'!AF46+'10月'!AF46+'11月'!AF46+'12月'!AF46</f>
        <v>1</v>
      </c>
      <c r="AG46" s="8">
        <f>'1月'!AG46+'2月'!AG46+'3月'!AG46+'5月'!AG46+'6月'!AG46+'7月'!AG46+'8月'!AG46+'9月'!AG46+'10月'!AG46+'11月'!AG46+'12月'!AG46</f>
        <v>1</v>
      </c>
      <c r="AH46" s="9">
        <f t="shared" si="77"/>
        <v>1</v>
      </c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26">
        <f t="shared" si="12"/>
        <v>88</v>
      </c>
      <c r="BH46" s="8">
        <f t="shared" si="10"/>
        <v>87</v>
      </c>
      <c r="BI46" s="23">
        <f t="shared" si="66"/>
        <v>0.988636363636364</v>
      </c>
    </row>
    <row r="47" spans="1:61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>
        <f>'1月'!Q47+'2月'!Q47+'3月'!Q47+'5月'!Q47+'6月'!Q47+'7月'!Q47+'8月'!Q47+'9月'!Q47+'10月'!Q47+'11月'!Q47+'12月'!Q47</f>
        <v>12</v>
      </c>
      <c r="R47" s="8">
        <f>'1月'!R47+'2月'!R47+'3月'!R47+'5月'!R47+'6月'!R47+'7月'!R47+'8月'!R47+'9月'!R47+'10月'!R47+'11月'!R47+'12月'!R47</f>
        <v>12</v>
      </c>
      <c r="S47" s="9">
        <f t="shared" si="79"/>
        <v>1</v>
      </c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26">
        <f t="shared" si="12"/>
        <v>12</v>
      </c>
      <c r="BH47" s="8">
        <f t="shared" si="10"/>
        <v>12</v>
      </c>
      <c r="BI47" s="23">
        <f t="shared" si="66"/>
        <v>1</v>
      </c>
    </row>
    <row r="48" spans="1:61">
      <c r="A48" s="10" t="s">
        <v>65</v>
      </c>
      <c r="B48" s="11">
        <f>SUM(B43:B47)</f>
        <v>997</v>
      </c>
      <c r="C48" s="11">
        <f>SUM(C43:C47)</f>
        <v>919</v>
      </c>
      <c r="D48" s="12">
        <f t="shared" ref="D48:D51" si="82">C48/B48</f>
        <v>0.921765295887663</v>
      </c>
      <c r="E48" s="11"/>
      <c r="F48" s="11"/>
      <c r="G48" s="12"/>
      <c r="H48" s="11"/>
      <c r="I48" s="11"/>
      <c r="J48" s="12"/>
      <c r="K48" s="11">
        <f>SUM(K43:K47)</f>
        <v>529</v>
      </c>
      <c r="L48" s="11">
        <f>SUM(L43:L47)</f>
        <v>492</v>
      </c>
      <c r="M48" s="12">
        <f t="shared" ref="M48:M51" si="83">L48/K48</f>
        <v>0.930056710775047</v>
      </c>
      <c r="N48" s="11"/>
      <c r="O48" s="11"/>
      <c r="P48" s="12"/>
      <c r="Q48" s="11">
        <f>SUM(Q43:Q47)</f>
        <v>23</v>
      </c>
      <c r="R48" s="11">
        <f>SUM(R43:R47)</f>
        <v>23</v>
      </c>
      <c r="S48" s="12">
        <f t="shared" si="79"/>
        <v>1</v>
      </c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139</v>
      </c>
      <c r="AD48" s="11">
        <f>SUM(AD43:AD47)</f>
        <v>132</v>
      </c>
      <c r="AE48" s="12">
        <f t="shared" si="76"/>
        <v>0.949640287769784</v>
      </c>
      <c r="AF48" s="11">
        <f>SUM(AF43:AF47)</f>
        <v>192</v>
      </c>
      <c r="AG48" s="11">
        <f>SUM(AG43:AG47)</f>
        <v>177</v>
      </c>
      <c r="AH48" s="12">
        <f t="shared" ref="AH48:AH51" si="84">AG48/AF48</f>
        <v>0.921875</v>
      </c>
      <c r="AI48" s="11"/>
      <c r="AJ48" s="11"/>
      <c r="AK48" s="12"/>
      <c r="AL48" s="11">
        <f>SUM(AL43:AL47)</f>
        <v>10</v>
      </c>
      <c r="AM48" s="11">
        <f t="shared" ref="AM48:AP48" si="85">SUM(AM43:AM47)</f>
        <v>10</v>
      </c>
      <c r="AN48" s="12">
        <f t="shared" ref="AN45:AN51" si="86">AM48/AL48</f>
        <v>1</v>
      </c>
      <c r="AO48" s="11">
        <f t="shared" si="85"/>
        <v>39</v>
      </c>
      <c r="AP48" s="11">
        <f t="shared" si="85"/>
        <v>39</v>
      </c>
      <c r="AQ48" s="12">
        <f t="shared" ref="AQ45:AQ51" si="87">AP48/AO48</f>
        <v>1</v>
      </c>
      <c r="AR48" s="11">
        <f t="shared" ref="AR48:AY48" si="88">SUM(AR43:AR47)</f>
        <v>10</v>
      </c>
      <c r="AS48" s="11">
        <f t="shared" si="88"/>
        <v>9</v>
      </c>
      <c r="AT48" s="12">
        <f t="shared" si="81"/>
        <v>0.9</v>
      </c>
      <c r="AU48" s="11"/>
      <c r="AV48" s="11"/>
      <c r="AW48" s="12"/>
      <c r="AX48" s="11">
        <f t="shared" si="88"/>
        <v>1</v>
      </c>
      <c r="AY48" s="11">
        <f t="shared" si="88"/>
        <v>1</v>
      </c>
      <c r="AZ48" s="12">
        <f>AY48/AX48</f>
        <v>1</v>
      </c>
      <c r="BA48" s="11"/>
      <c r="BB48" s="11"/>
      <c r="BC48" s="12"/>
      <c r="BD48" s="11"/>
      <c r="BE48" s="11"/>
      <c r="BF48" s="12"/>
      <c r="BG48" s="24">
        <f t="shared" si="12"/>
        <v>1940</v>
      </c>
      <c r="BH48" s="11">
        <f t="shared" si="10"/>
        <v>1802</v>
      </c>
      <c r="BI48" s="25">
        <f t="shared" ref="BI48:BI51" si="89">BH48/BG48</f>
        <v>0.928865979381443</v>
      </c>
    </row>
    <row r="49" spans="1:61">
      <c r="A49" s="10" t="s">
        <v>66</v>
      </c>
      <c r="B49" s="11">
        <f>B42+B48</f>
        <v>1381</v>
      </c>
      <c r="C49" s="11">
        <f>C42+C48</f>
        <v>1238</v>
      </c>
      <c r="D49" s="12">
        <f t="shared" si="82"/>
        <v>0.896451846488052</v>
      </c>
      <c r="E49" s="11"/>
      <c r="F49" s="11"/>
      <c r="G49" s="12"/>
      <c r="H49" s="11"/>
      <c r="I49" s="11"/>
      <c r="J49" s="12"/>
      <c r="K49" s="11">
        <f>K42+K48</f>
        <v>791</v>
      </c>
      <c r="L49" s="11">
        <f>L42+L48</f>
        <v>706</v>
      </c>
      <c r="M49" s="12">
        <f t="shared" si="83"/>
        <v>0.892541087231353</v>
      </c>
      <c r="N49" s="11"/>
      <c r="O49" s="11"/>
      <c r="P49" s="12"/>
      <c r="Q49" s="11">
        <f>Q42+Q48</f>
        <v>52</v>
      </c>
      <c r="R49" s="11">
        <f>R42+R48</f>
        <v>50</v>
      </c>
      <c r="S49" s="12">
        <f t="shared" ref="S49:S51" si="90">R49/Q49</f>
        <v>0.961538461538462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 t="shared" ref="AC49:AG49" si="91">AC42+AC48</f>
        <v>206</v>
      </c>
      <c r="AD49" s="11">
        <f t="shared" si="91"/>
        <v>185</v>
      </c>
      <c r="AE49" s="12">
        <f t="shared" ref="AE49:AE51" si="92">AD49/AC49</f>
        <v>0.898058252427185</v>
      </c>
      <c r="AF49" s="11">
        <f t="shared" si="91"/>
        <v>320</v>
      </c>
      <c r="AG49" s="11">
        <f t="shared" si="91"/>
        <v>281</v>
      </c>
      <c r="AH49" s="12">
        <f t="shared" si="84"/>
        <v>0.878125</v>
      </c>
      <c r="AI49" s="11"/>
      <c r="AJ49" s="11"/>
      <c r="AK49" s="12"/>
      <c r="AL49" s="11">
        <f>AL42+AL48</f>
        <v>38</v>
      </c>
      <c r="AM49" s="11">
        <f t="shared" ref="AM49:AP49" si="93">AM42+AM48</f>
        <v>30</v>
      </c>
      <c r="AN49" s="12">
        <f t="shared" si="86"/>
        <v>0.789473684210526</v>
      </c>
      <c r="AO49" s="11">
        <f t="shared" si="93"/>
        <v>67</v>
      </c>
      <c r="AP49" s="11">
        <f t="shared" si="93"/>
        <v>65</v>
      </c>
      <c r="AQ49" s="12">
        <f t="shared" si="87"/>
        <v>0.970149253731343</v>
      </c>
      <c r="AR49" s="11">
        <f t="shared" ref="AR49:AT49" si="94">AR42+AR48</f>
        <v>23</v>
      </c>
      <c r="AS49" s="11">
        <f t="shared" si="94"/>
        <v>21</v>
      </c>
      <c r="AT49" s="12">
        <f t="shared" si="81"/>
        <v>0.91304347826087</v>
      </c>
      <c r="AU49" s="11">
        <f t="shared" ref="AU49:AY49" si="95">AU42+AU48</f>
        <v>2</v>
      </c>
      <c r="AV49" s="11">
        <f t="shared" si="95"/>
        <v>2</v>
      </c>
      <c r="AW49" s="12">
        <f t="shared" ref="AW49:AW51" si="96">AV49/AU49</f>
        <v>1</v>
      </c>
      <c r="AX49" s="11">
        <f t="shared" si="95"/>
        <v>11</v>
      </c>
      <c r="AY49" s="11">
        <f t="shared" si="95"/>
        <v>10</v>
      </c>
      <c r="AZ49" s="12">
        <f t="shared" ref="AZ49:AZ51" si="97">AY49/AX49</f>
        <v>0.909090909090909</v>
      </c>
      <c r="BA49" s="11"/>
      <c r="BB49" s="11"/>
      <c r="BC49" s="12"/>
      <c r="BD49" s="11"/>
      <c r="BE49" s="11"/>
      <c r="BF49" s="12"/>
      <c r="BG49" s="24">
        <f t="shared" si="12"/>
        <v>2891</v>
      </c>
      <c r="BH49" s="11">
        <f t="shared" si="10"/>
        <v>2588</v>
      </c>
      <c r="BI49" s="25">
        <f t="shared" si="89"/>
        <v>0.895191975095123</v>
      </c>
    </row>
    <row r="50" customHeight="1" spans="1:61">
      <c r="A50" s="10" t="s">
        <v>67</v>
      </c>
      <c r="B50" s="11">
        <f>B36+B49</f>
        <v>2282</v>
      </c>
      <c r="C50" s="11">
        <f>C36+C49</f>
        <v>2103</v>
      </c>
      <c r="D50" s="12">
        <f t="shared" si="82"/>
        <v>0.921560035056968</v>
      </c>
      <c r="E50" s="11"/>
      <c r="F50" s="11"/>
      <c r="G50" s="12"/>
      <c r="H50" s="11"/>
      <c r="I50" s="11"/>
      <c r="J50" s="12"/>
      <c r="K50" s="11">
        <f>K36+K49</f>
        <v>1153</v>
      </c>
      <c r="L50" s="11">
        <f>L36+L49</f>
        <v>1047</v>
      </c>
      <c r="M50" s="12">
        <f t="shared" si="83"/>
        <v>0.908065915004337</v>
      </c>
      <c r="N50" s="11"/>
      <c r="O50" s="11"/>
      <c r="P50" s="12"/>
      <c r="Q50" s="11">
        <f>Q36+Q49</f>
        <v>81</v>
      </c>
      <c r="R50" s="11">
        <f>R36+R49</f>
        <v>77</v>
      </c>
      <c r="S50" s="12">
        <f t="shared" si="90"/>
        <v>0.950617283950617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 t="shared" ref="AC50:AG50" si="98">AC36+AC49</f>
        <v>323</v>
      </c>
      <c r="AD50" s="11">
        <f t="shared" si="98"/>
        <v>282</v>
      </c>
      <c r="AE50" s="12">
        <f t="shared" si="92"/>
        <v>0.873065015479876</v>
      </c>
      <c r="AF50" s="11">
        <f t="shared" si="98"/>
        <v>492</v>
      </c>
      <c r="AG50" s="11">
        <f t="shared" si="98"/>
        <v>444</v>
      </c>
      <c r="AH50" s="12">
        <f t="shared" si="84"/>
        <v>0.902439024390244</v>
      </c>
      <c r="AI50" s="11"/>
      <c r="AJ50" s="11"/>
      <c r="AK50" s="12"/>
      <c r="AL50" s="11">
        <f t="shared" ref="AL50:AP50" si="99">AL36+AL49</f>
        <v>55</v>
      </c>
      <c r="AM50" s="11">
        <f t="shared" si="99"/>
        <v>46</v>
      </c>
      <c r="AN50" s="12">
        <f t="shared" si="86"/>
        <v>0.836363636363636</v>
      </c>
      <c r="AO50" s="11">
        <f t="shared" si="99"/>
        <v>100</v>
      </c>
      <c r="AP50" s="11">
        <f t="shared" si="99"/>
        <v>97</v>
      </c>
      <c r="AQ50" s="12">
        <f t="shared" si="87"/>
        <v>0.97</v>
      </c>
      <c r="AR50" s="11">
        <f>AR36+AR49</f>
        <v>44</v>
      </c>
      <c r="AS50" s="11">
        <f>AS36+AS49</f>
        <v>40</v>
      </c>
      <c r="AT50" s="12">
        <f t="shared" ref="AT50:AT51" si="100">AS50/AR50</f>
        <v>0.909090909090909</v>
      </c>
      <c r="AU50" s="11">
        <f t="shared" ref="AU50:AY50" si="101">AU36+AU49</f>
        <v>4</v>
      </c>
      <c r="AV50" s="11">
        <f t="shared" si="101"/>
        <v>4</v>
      </c>
      <c r="AW50" s="12">
        <f t="shared" si="96"/>
        <v>1</v>
      </c>
      <c r="AX50" s="11">
        <f t="shared" si="101"/>
        <v>23</v>
      </c>
      <c r="AY50" s="11">
        <f t="shared" si="101"/>
        <v>21</v>
      </c>
      <c r="AZ50" s="12">
        <f t="shared" si="97"/>
        <v>0.91304347826087</v>
      </c>
      <c r="BA50" s="11"/>
      <c r="BB50" s="11"/>
      <c r="BC50" s="12"/>
      <c r="BD50" s="11"/>
      <c r="BE50" s="11"/>
      <c r="BF50" s="12"/>
      <c r="BG50" s="24">
        <f t="shared" si="12"/>
        <v>4557</v>
      </c>
      <c r="BH50" s="11">
        <f t="shared" si="10"/>
        <v>4161</v>
      </c>
      <c r="BI50" s="25">
        <f t="shared" si="89"/>
        <v>0.913100724160632</v>
      </c>
    </row>
    <row r="51" customHeight="1" spans="1:61">
      <c r="A51" s="10" t="s">
        <v>68</v>
      </c>
      <c r="B51" s="11">
        <f t="shared" ref="B51:F51" si="102">B23+B50</f>
        <v>7474</v>
      </c>
      <c r="C51" s="11">
        <f t="shared" si="102"/>
        <v>6918</v>
      </c>
      <c r="D51" s="12">
        <f t="shared" si="82"/>
        <v>0.925608777093926</v>
      </c>
      <c r="E51" s="11">
        <f t="shared" si="102"/>
        <v>2839</v>
      </c>
      <c r="F51" s="11">
        <f t="shared" si="102"/>
        <v>2645</v>
      </c>
      <c r="G51" s="12">
        <f>F51/E51</f>
        <v>0.931666079605495</v>
      </c>
      <c r="H51" s="11">
        <f t="shared" ref="H51:L51" si="103">H23+H50</f>
        <v>540</v>
      </c>
      <c r="I51" s="11">
        <f t="shared" si="103"/>
        <v>410</v>
      </c>
      <c r="J51" s="12">
        <f>I51/H51</f>
        <v>0.759259259259259</v>
      </c>
      <c r="K51" s="11">
        <f t="shared" si="103"/>
        <v>3821</v>
      </c>
      <c r="L51" s="11">
        <f t="shared" si="103"/>
        <v>3387</v>
      </c>
      <c r="M51" s="12">
        <f t="shared" si="83"/>
        <v>0.886417168280555</v>
      </c>
      <c r="N51" s="11">
        <f t="shared" ref="N51:R51" si="104">N23+N50</f>
        <v>1471</v>
      </c>
      <c r="O51" s="11">
        <f t="shared" si="104"/>
        <v>1314</v>
      </c>
      <c r="P51" s="12">
        <f>O51/N51</f>
        <v>0.893269884432359</v>
      </c>
      <c r="Q51" s="11">
        <f t="shared" si="104"/>
        <v>492</v>
      </c>
      <c r="R51" s="11">
        <f t="shared" si="104"/>
        <v>457</v>
      </c>
      <c r="S51" s="12">
        <f t="shared" si="90"/>
        <v>0.928861788617886</v>
      </c>
      <c r="T51" s="11">
        <f t="shared" ref="T51:X51" si="105">T23+T50</f>
        <v>643</v>
      </c>
      <c r="U51" s="11">
        <f t="shared" si="105"/>
        <v>546</v>
      </c>
      <c r="V51" s="12">
        <f>U51/T51</f>
        <v>0.849144634525661</v>
      </c>
      <c r="W51" s="11">
        <f t="shared" si="105"/>
        <v>470</v>
      </c>
      <c r="X51" s="11">
        <f t="shared" si="105"/>
        <v>413</v>
      </c>
      <c r="Y51" s="12">
        <f>X51/W51</f>
        <v>0.878723404255319</v>
      </c>
      <c r="Z51" s="11">
        <f t="shared" ref="Z51:AD51" si="106">Z23+Z50</f>
        <v>846</v>
      </c>
      <c r="AA51" s="11">
        <f t="shared" si="106"/>
        <v>655</v>
      </c>
      <c r="AB51" s="12">
        <f>AA51/Z51</f>
        <v>0.774231678486998</v>
      </c>
      <c r="AC51" s="11">
        <f t="shared" si="106"/>
        <v>1863</v>
      </c>
      <c r="AD51" s="11">
        <f t="shared" si="106"/>
        <v>1677</v>
      </c>
      <c r="AE51" s="12">
        <f t="shared" si="92"/>
        <v>0.900161030595813</v>
      </c>
      <c r="AF51" s="11">
        <f t="shared" ref="AF51:AJ51" si="107">AF23+AF50</f>
        <v>1781</v>
      </c>
      <c r="AG51" s="11">
        <f t="shared" si="107"/>
        <v>1666</v>
      </c>
      <c r="AH51" s="12">
        <f t="shared" si="84"/>
        <v>0.93542953396968</v>
      </c>
      <c r="AI51" s="11">
        <f t="shared" si="107"/>
        <v>1436</v>
      </c>
      <c r="AJ51" s="11">
        <f t="shared" si="107"/>
        <v>1096</v>
      </c>
      <c r="AK51" s="12">
        <f>AJ51/AI51</f>
        <v>0.763231197771588</v>
      </c>
      <c r="AL51" s="11">
        <f t="shared" ref="AL51:AP51" si="108">AL23+AL50</f>
        <v>1072</v>
      </c>
      <c r="AM51" s="11">
        <f t="shared" si="108"/>
        <v>949</v>
      </c>
      <c r="AN51" s="12">
        <f t="shared" si="86"/>
        <v>0.885261194029851</v>
      </c>
      <c r="AO51" s="11">
        <f t="shared" si="108"/>
        <v>211</v>
      </c>
      <c r="AP51" s="11">
        <f t="shared" si="108"/>
        <v>188</v>
      </c>
      <c r="AQ51" s="12">
        <f t="shared" si="87"/>
        <v>0.890995260663507</v>
      </c>
      <c r="AR51" s="11">
        <f>AR23+AR50</f>
        <v>44</v>
      </c>
      <c r="AS51" s="11">
        <f>AS23+AS50</f>
        <v>40</v>
      </c>
      <c r="AT51" s="12">
        <f t="shared" si="100"/>
        <v>0.909090909090909</v>
      </c>
      <c r="AU51" s="11">
        <f t="shared" ref="AU51:AV51" si="109">AU23+AU50</f>
        <v>51</v>
      </c>
      <c r="AV51" s="11">
        <f t="shared" si="109"/>
        <v>44</v>
      </c>
      <c r="AW51" s="12">
        <f t="shared" si="96"/>
        <v>0.862745098039216</v>
      </c>
      <c r="AX51" s="11">
        <f>AX23+AX50</f>
        <v>58</v>
      </c>
      <c r="AY51" s="11">
        <f>AY23+AY50</f>
        <v>54</v>
      </c>
      <c r="AZ51" s="12">
        <f t="shared" si="97"/>
        <v>0.931034482758621</v>
      </c>
      <c r="BA51" s="11">
        <f>BA23+BA50</f>
        <v>252</v>
      </c>
      <c r="BB51" s="11">
        <f>BB23+BB50</f>
        <v>217</v>
      </c>
      <c r="BC51" s="12">
        <f>BB51/BA51</f>
        <v>0.861111111111111</v>
      </c>
      <c r="BD51" s="11">
        <f>BD23+BD50</f>
        <v>144</v>
      </c>
      <c r="BE51" s="11">
        <f>BE23+BE50</f>
        <v>113</v>
      </c>
      <c r="BF51" s="12">
        <f>BE51/BD51</f>
        <v>0.784722222222222</v>
      </c>
      <c r="BG51" s="27">
        <f t="shared" si="12"/>
        <v>25508</v>
      </c>
      <c r="BH51" s="28">
        <f t="shared" si="10"/>
        <v>22789</v>
      </c>
      <c r="BI51" s="29">
        <f t="shared" si="89"/>
        <v>0.89340599027756</v>
      </c>
    </row>
    <row r="52" ht="60" customHeight="1" spans="1:61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</sheetData>
  <mergeCells count="23">
    <mergeCell ref="A1:BI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A52:BI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J16" sqref="J16"/>
    </sheetView>
  </sheetViews>
  <sheetFormatPr defaultColWidth="9.13333333333333" defaultRowHeight="13.5"/>
  <cols>
    <col min="1" max="1" width="23.6" style="1" customWidth="1"/>
    <col min="2" max="49" width="5.4" style="2" customWidth="1"/>
    <col min="50" max="16384" width="9.13333333333333" style="2"/>
  </cols>
  <sheetData>
    <row r="1" ht="28.15" customHeight="1" spans="1:49">
      <c r="A1" s="32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ht="28.15" customHeight="1" spans="1:4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17" t="s">
        <v>17</v>
      </c>
      <c r="AV2" s="18"/>
      <c r="AW2" s="19"/>
    </row>
    <row r="3" ht="28.15" customHeight="1" spans="1:49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20" t="s">
        <v>18</v>
      </c>
      <c r="AV3" s="6" t="s">
        <v>19</v>
      </c>
      <c r="AW3" s="21" t="s">
        <v>20</v>
      </c>
    </row>
    <row r="4" spans="1:49">
      <c r="A4" s="7" t="s">
        <v>21</v>
      </c>
      <c r="B4" s="8"/>
      <c r="C4" s="8"/>
      <c r="D4" s="9"/>
      <c r="E4" s="8">
        <v>37</v>
      </c>
      <c r="F4" s="8">
        <v>33</v>
      </c>
      <c r="G4" s="9">
        <f t="shared" ref="G4:G12" si="0">F4/E4</f>
        <v>0.891891891891892</v>
      </c>
      <c r="H4" s="8"/>
      <c r="I4" s="8"/>
      <c r="J4" s="9"/>
      <c r="K4" s="8">
        <v>2</v>
      </c>
      <c r="L4" s="8">
        <v>2</v>
      </c>
      <c r="M4" s="9">
        <f t="shared" ref="M4:M12" si="1">L4/K4</f>
        <v>1</v>
      </c>
      <c r="N4" s="8">
        <v>13</v>
      </c>
      <c r="O4" s="8">
        <v>10</v>
      </c>
      <c r="P4" s="9">
        <f>O4/N4</f>
        <v>0.769230769230769</v>
      </c>
      <c r="Q4" s="8"/>
      <c r="R4" s="8"/>
      <c r="S4" s="9"/>
      <c r="T4" s="8"/>
      <c r="U4" s="8"/>
      <c r="V4" s="9"/>
      <c r="W4" s="8"/>
      <c r="X4" s="8"/>
      <c r="Y4" s="9"/>
      <c r="Z4" s="8">
        <v>2</v>
      </c>
      <c r="AA4" s="8">
        <v>1</v>
      </c>
      <c r="AB4" s="9">
        <f t="shared" ref="AB4:AB10" si="2">AA4/Z4</f>
        <v>0.5</v>
      </c>
      <c r="AC4" s="8"/>
      <c r="AD4" s="8"/>
      <c r="AE4" s="9"/>
      <c r="AF4" s="8">
        <v>13</v>
      </c>
      <c r="AG4" s="8">
        <v>12</v>
      </c>
      <c r="AH4" s="9">
        <f>AG4/AF4</f>
        <v>0.923076923076923</v>
      </c>
      <c r="AI4" s="8">
        <v>9</v>
      </c>
      <c r="AJ4" s="8">
        <v>6</v>
      </c>
      <c r="AK4" s="9">
        <f t="shared" ref="AK4:AK10" si="3">AJ4/AI4</f>
        <v>0.666666666666667</v>
      </c>
      <c r="AL4" s="8"/>
      <c r="AM4" s="8"/>
      <c r="AN4" s="9"/>
      <c r="AO4" s="8"/>
      <c r="AP4" s="8"/>
      <c r="AQ4" s="9"/>
      <c r="AR4" s="8"/>
      <c r="AS4" s="8"/>
      <c r="AT4" s="9"/>
      <c r="AU4" s="22">
        <f t="shared" ref="AU4:AU12" si="4">B4+E4+H4+K4+N4+Q4+T4+W4+Z4+AC4+AF4+AI4+AL4+AO4+AR4</f>
        <v>76</v>
      </c>
      <c r="AV4" s="8">
        <f t="shared" ref="AV4:AV12" si="5">C4+F4+I4+L4+O4+R4+U4+X4+AA4+AD4+AG4+AJ4+AM4+AP4+AS4</f>
        <v>64</v>
      </c>
      <c r="AW4" s="23">
        <f t="shared" ref="AW4:AW12" si="6">AV4/AU4</f>
        <v>0.842105263157895</v>
      </c>
    </row>
    <row r="5" spans="1:49">
      <c r="A5" s="7" t="s">
        <v>22</v>
      </c>
      <c r="B5" s="8"/>
      <c r="C5" s="8"/>
      <c r="D5" s="9"/>
      <c r="E5" s="8"/>
      <c r="F5" s="8"/>
      <c r="G5" s="9"/>
      <c r="H5" s="8"/>
      <c r="I5" s="8"/>
      <c r="J5" s="9"/>
      <c r="K5" s="8"/>
      <c r="L5" s="8"/>
      <c r="M5" s="9"/>
      <c r="N5" s="8">
        <v>3</v>
      </c>
      <c r="O5" s="8">
        <v>3</v>
      </c>
      <c r="P5" s="9">
        <f>O5/N5</f>
        <v>1</v>
      </c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22">
        <f t="shared" si="4"/>
        <v>3</v>
      </c>
      <c r="AV5" s="8">
        <f t="shared" si="5"/>
        <v>3</v>
      </c>
      <c r="AW5" s="23">
        <f t="shared" si="6"/>
        <v>1</v>
      </c>
    </row>
    <row r="6" spans="1:49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22"/>
      <c r="AV6" s="8"/>
      <c r="AW6" s="23"/>
    </row>
    <row r="7" spans="1:49">
      <c r="A7" s="7" t="s">
        <v>24</v>
      </c>
      <c r="B7" s="8">
        <v>55</v>
      </c>
      <c r="C7" s="8">
        <v>46</v>
      </c>
      <c r="D7" s="9">
        <f t="shared" ref="D7:D12" si="7">C7/B7</f>
        <v>0.836363636363636</v>
      </c>
      <c r="E7" s="8"/>
      <c r="F7" s="8"/>
      <c r="G7" s="9"/>
      <c r="H7" s="8">
        <v>1</v>
      </c>
      <c r="I7" s="8">
        <v>1</v>
      </c>
      <c r="J7" s="9">
        <f>I7/H7</f>
        <v>1</v>
      </c>
      <c r="K7" s="8">
        <v>36</v>
      </c>
      <c r="L7" s="8">
        <v>29</v>
      </c>
      <c r="M7" s="9">
        <f t="shared" si="1"/>
        <v>0.805555555555556</v>
      </c>
      <c r="N7" s="8">
        <v>19</v>
      </c>
      <c r="O7" s="8">
        <v>17</v>
      </c>
      <c r="P7" s="9">
        <f>O7/N7</f>
        <v>0.894736842105263</v>
      </c>
      <c r="Q7" s="8"/>
      <c r="R7" s="8"/>
      <c r="S7" s="9"/>
      <c r="T7" s="8">
        <v>29</v>
      </c>
      <c r="U7" s="8">
        <v>25</v>
      </c>
      <c r="V7" s="9">
        <f>U7/T7</f>
        <v>0.862068965517241</v>
      </c>
      <c r="W7" s="8"/>
      <c r="X7" s="8"/>
      <c r="Y7" s="9"/>
      <c r="Z7" s="8"/>
      <c r="AA7" s="8"/>
      <c r="AB7" s="9"/>
      <c r="AC7" s="8">
        <v>1</v>
      </c>
      <c r="AD7" s="8">
        <v>1</v>
      </c>
      <c r="AE7" s="9">
        <f t="shared" ref="AE7:AE12" si="8">AD7/AC7</f>
        <v>1</v>
      </c>
      <c r="AF7" s="8">
        <v>33</v>
      </c>
      <c r="AG7" s="8">
        <v>28</v>
      </c>
      <c r="AH7" s="9">
        <f>AG7/AF7</f>
        <v>0.848484848484849</v>
      </c>
      <c r="AI7" s="8">
        <v>21</v>
      </c>
      <c r="AJ7" s="8">
        <v>17</v>
      </c>
      <c r="AK7" s="9">
        <f t="shared" si="3"/>
        <v>0.80952380952381</v>
      </c>
      <c r="AL7" s="8">
        <v>27</v>
      </c>
      <c r="AM7" s="8">
        <v>23</v>
      </c>
      <c r="AN7" s="9">
        <f t="shared" ref="AN7:AN12" si="9">AM7/AL7</f>
        <v>0.851851851851852</v>
      </c>
      <c r="AO7" s="8"/>
      <c r="AP7" s="8"/>
      <c r="AQ7" s="9"/>
      <c r="AR7" s="8"/>
      <c r="AS7" s="8"/>
      <c r="AT7" s="9"/>
      <c r="AU7" s="22">
        <f t="shared" si="4"/>
        <v>222</v>
      </c>
      <c r="AV7" s="8">
        <f t="shared" si="5"/>
        <v>187</v>
      </c>
      <c r="AW7" s="23">
        <f t="shared" si="6"/>
        <v>0.842342342342342</v>
      </c>
    </row>
    <row r="8" spans="1:49">
      <c r="A8" s="7" t="s">
        <v>25</v>
      </c>
      <c r="B8" s="8">
        <v>26</v>
      </c>
      <c r="C8" s="8">
        <v>20</v>
      </c>
      <c r="D8" s="9">
        <f t="shared" si="7"/>
        <v>0.769230769230769</v>
      </c>
      <c r="E8" s="8"/>
      <c r="F8" s="8"/>
      <c r="G8" s="9"/>
      <c r="H8" s="8"/>
      <c r="I8" s="8"/>
      <c r="J8" s="9"/>
      <c r="K8" s="8">
        <v>7</v>
      </c>
      <c r="L8" s="8">
        <v>3</v>
      </c>
      <c r="M8" s="9">
        <f t="shared" si="1"/>
        <v>0.428571428571429</v>
      </c>
      <c r="N8" s="8"/>
      <c r="O8" s="8"/>
      <c r="P8" s="9"/>
      <c r="Q8" s="8"/>
      <c r="R8" s="8"/>
      <c r="S8" s="9"/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v>33</v>
      </c>
      <c r="AM8" s="8">
        <v>32</v>
      </c>
      <c r="AN8" s="9">
        <f t="shared" si="9"/>
        <v>0.96969696969697</v>
      </c>
      <c r="AO8" s="8"/>
      <c r="AP8" s="8"/>
      <c r="AQ8" s="9"/>
      <c r="AR8" s="8"/>
      <c r="AS8" s="8"/>
      <c r="AT8" s="9"/>
      <c r="AU8" s="22">
        <f t="shared" si="4"/>
        <v>66</v>
      </c>
      <c r="AV8" s="8">
        <f t="shared" si="5"/>
        <v>55</v>
      </c>
      <c r="AW8" s="23">
        <f t="shared" si="6"/>
        <v>0.833333333333333</v>
      </c>
    </row>
    <row r="9" spans="1:49">
      <c r="A9" s="10" t="s">
        <v>26</v>
      </c>
      <c r="B9" s="11">
        <f>SUM(B4:B8)</f>
        <v>81</v>
      </c>
      <c r="C9" s="11">
        <f>SUM(C4:C8)</f>
        <v>66</v>
      </c>
      <c r="D9" s="12">
        <f t="shared" si="7"/>
        <v>0.814814814814815</v>
      </c>
      <c r="E9" s="11">
        <f>SUM(E4:E8)</f>
        <v>37</v>
      </c>
      <c r="F9" s="11">
        <f>SUM(F4:F8)</f>
        <v>33</v>
      </c>
      <c r="G9" s="12">
        <f t="shared" si="0"/>
        <v>0.891891891891892</v>
      </c>
      <c r="H9" s="11">
        <f>SUM(H4:H8)</f>
        <v>1</v>
      </c>
      <c r="I9" s="11">
        <f>SUM(I4:I8)</f>
        <v>1</v>
      </c>
      <c r="J9" s="12">
        <f>I9/H9</f>
        <v>1</v>
      </c>
      <c r="K9" s="11">
        <f>SUM(K4:K8)</f>
        <v>45</v>
      </c>
      <c r="L9" s="11">
        <f>SUM(L4:L8)</f>
        <v>34</v>
      </c>
      <c r="M9" s="12">
        <f t="shared" si="1"/>
        <v>0.755555555555556</v>
      </c>
      <c r="N9" s="11">
        <f>SUM(N4:N8)</f>
        <v>35</v>
      </c>
      <c r="O9" s="11">
        <f>SUM(O4:O8)</f>
        <v>30</v>
      </c>
      <c r="P9" s="12">
        <f>O9/N9</f>
        <v>0.857142857142857</v>
      </c>
      <c r="Q9" s="11"/>
      <c r="R9" s="11"/>
      <c r="S9" s="12"/>
      <c r="T9" s="11">
        <f>SUM(T4:T8)</f>
        <v>29</v>
      </c>
      <c r="U9" s="11">
        <f>SUM(U4:U8)</f>
        <v>25</v>
      </c>
      <c r="V9" s="12">
        <f>U9/T9</f>
        <v>0.862068965517241</v>
      </c>
      <c r="W9" s="11"/>
      <c r="X9" s="11"/>
      <c r="Y9" s="12"/>
      <c r="Z9" s="11">
        <f>SUM(Z4:Z8)</f>
        <v>2</v>
      </c>
      <c r="AA9" s="11">
        <f>SUM(AA4:AA8)</f>
        <v>1</v>
      </c>
      <c r="AB9" s="12">
        <f t="shared" si="2"/>
        <v>0.5</v>
      </c>
      <c r="AC9" s="11">
        <f>SUM(AC4:AC8)</f>
        <v>1</v>
      </c>
      <c r="AD9" s="11">
        <f>SUM(AD4:AD8)</f>
        <v>1</v>
      </c>
      <c r="AE9" s="12">
        <f t="shared" si="8"/>
        <v>1</v>
      </c>
      <c r="AF9" s="11">
        <f>SUM(AF4:AF8)</f>
        <v>46</v>
      </c>
      <c r="AG9" s="11">
        <f>SUM(AG4:AG8)</f>
        <v>40</v>
      </c>
      <c r="AH9" s="12">
        <f>AG9/AF9</f>
        <v>0.869565217391304</v>
      </c>
      <c r="AI9" s="11">
        <f>SUM(AI4:AI8)</f>
        <v>30</v>
      </c>
      <c r="AJ9" s="11">
        <f>SUM(AJ4:AJ8)</f>
        <v>23</v>
      </c>
      <c r="AK9" s="12">
        <f t="shared" si="3"/>
        <v>0.766666666666667</v>
      </c>
      <c r="AL9" s="11">
        <f>SUM(AL4:AL8)</f>
        <v>60</v>
      </c>
      <c r="AM9" s="11">
        <f>SUM(AM4:AM8)</f>
        <v>55</v>
      </c>
      <c r="AN9" s="12">
        <f t="shared" si="9"/>
        <v>0.916666666666667</v>
      </c>
      <c r="AO9" s="11"/>
      <c r="AP9" s="11"/>
      <c r="AQ9" s="12"/>
      <c r="AR9" s="11"/>
      <c r="AS9" s="11"/>
      <c r="AT9" s="12"/>
      <c r="AU9" s="24">
        <f t="shared" si="4"/>
        <v>367</v>
      </c>
      <c r="AV9" s="11">
        <f t="shared" si="5"/>
        <v>309</v>
      </c>
      <c r="AW9" s="25">
        <f t="shared" si="6"/>
        <v>0.841961852861035</v>
      </c>
    </row>
    <row r="10" spans="1:49">
      <c r="A10" s="7" t="s">
        <v>27</v>
      </c>
      <c r="B10" s="8">
        <v>140</v>
      </c>
      <c r="C10" s="8">
        <v>135</v>
      </c>
      <c r="D10" s="9">
        <f t="shared" si="7"/>
        <v>0.964285714285714</v>
      </c>
      <c r="E10" s="8">
        <v>31</v>
      </c>
      <c r="F10" s="8">
        <v>31</v>
      </c>
      <c r="G10" s="9">
        <f t="shared" si="0"/>
        <v>1</v>
      </c>
      <c r="H10" s="8"/>
      <c r="I10" s="8"/>
      <c r="J10" s="9"/>
      <c r="K10" s="8">
        <v>26</v>
      </c>
      <c r="L10" s="8">
        <v>26</v>
      </c>
      <c r="M10" s="9">
        <f t="shared" si="1"/>
        <v>1</v>
      </c>
      <c r="N10" s="8">
        <v>10</v>
      </c>
      <c r="O10" s="8">
        <v>10</v>
      </c>
      <c r="P10" s="9">
        <f>O10/N10</f>
        <v>1</v>
      </c>
      <c r="Q10" s="8"/>
      <c r="R10" s="8"/>
      <c r="S10" s="9"/>
      <c r="T10" s="8"/>
      <c r="U10" s="8"/>
      <c r="V10" s="9"/>
      <c r="W10" s="8"/>
      <c r="X10" s="8"/>
      <c r="Y10" s="9"/>
      <c r="Z10" s="8">
        <v>1</v>
      </c>
      <c r="AA10" s="8">
        <v>1</v>
      </c>
      <c r="AB10" s="9">
        <f t="shared" si="2"/>
        <v>1</v>
      </c>
      <c r="AC10" s="8">
        <v>56</v>
      </c>
      <c r="AD10" s="8">
        <v>55</v>
      </c>
      <c r="AE10" s="9">
        <f t="shared" si="8"/>
        <v>0.982142857142857</v>
      </c>
      <c r="AF10" s="8">
        <v>20</v>
      </c>
      <c r="AG10" s="8">
        <v>17</v>
      </c>
      <c r="AH10" s="9">
        <f>AG10/AF10</f>
        <v>0.85</v>
      </c>
      <c r="AI10" s="8">
        <v>13</v>
      </c>
      <c r="AJ10" s="8">
        <v>12</v>
      </c>
      <c r="AK10" s="9">
        <f t="shared" si="3"/>
        <v>0.923076923076923</v>
      </c>
      <c r="AL10" s="8">
        <v>12</v>
      </c>
      <c r="AM10" s="8">
        <v>11</v>
      </c>
      <c r="AN10" s="9">
        <f t="shared" si="9"/>
        <v>0.916666666666667</v>
      </c>
      <c r="AO10" s="8"/>
      <c r="AP10" s="8"/>
      <c r="AQ10" s="9"/>
      <c r="AR10" s="8"/>
      <c r="AS10" s="8"/>
      <c r="AT10" s="9"/>
      <c r="AU10" s="26">
        <f t="shared" si="4"/>
        <v>309</v>
      </c>
      <c r="AV10" s="8">
        <f t="shared" si="5"/>
        <v>298</v>
      </c>
      <c r="AW10" s="23">
        <f t="shared" si="6"/>
        <v>0.964401294498382</v>
      </c>
    </row>
    <row r="11" spans="1:49">
      <c r="A11" s="7" t="s">
        <v>28</v>
      </c>
      <c r="B11" s="8">
        <v>18</v>
      </c>
      <c r="C11" s="8">
        <v>16</v>
      </c>
      <c r="D11" s="9">
        <f t="shared" si="7"/>
        <v>0.888888888888889</v>
      </c>
      <c r="E11" s="8">
        <v>21</v>
      </c>
      <c r="F11" s="8">
        <v>20</v>
      </c>
      <c r="G11" s="9">
        <f t="shared" si="0"/>
        <v>0.952380952380952</v>
      </c>
      <c r="H11" s="8"/>
      <c r="I11" s="8"/>
      <c r="J11" s="9"/>
      <c r="K11" s="8">
        <v>9</v>
      </c>
      <c r="L11" s="8">
        <v>8</v>
      </c>
      <c r="M11" s="9">
        <f t="shared" si="1"/>
        <v>0.888888888888889</v>
      </c>
      <c r="N11" s="8">
        <v>1</v>
      </c>
      <c r="O11" s="8">
        <v>1</v>
      </c>
      <c r="P11" s="9">
        <f>O11/N11</f>
        <v>1</v>
      </c>
      <c r="Q11" s="8"/>
      <c r="R11" s="8"/>
      <c r="S11" s="9"/>
      <c r="T11" s="8"/>
      <c r="U11" s="8"/>
      <c r="V11" s="9"/>
      <c r="W11" s="8"/>
      <c r="X11" s="8"/>
      <c r="Y11" s="9"/>
      <c r="Z11" s="8"/>
      <c r="AA11" s="8"/>
      <c r="AB11" s="9"/>
      <c r="AC11" s="8">
        <v>3</v>
      </c>
      <c r="AD11" s="8">
        <v>3</v>
      </c>
      <c r="AE11" s="9">
        <f t="shared" si="8"/>
        <v>1</v>
      </c>
      <c r="AF11" s="8">
        <v>6</v>
      </c>
      <c r="AG11" s="8">
        <v>5</v>
      </c>
      <c r="AH11" s="9">
        <f>AG11/AF11</f>
        <v>0.833333333333333</v>
      </c>
      <c r="AI11" s="8"/>
      <c r="AJ11" s="8"/>
      <c r="AK11" s="9"/>
      <c r="AL11" s="8">
        <v>1</v>
      </c>
      <c r="AM11" s="8">
        <v>1</v>
      </c>
      <c r="AN11" s="9">
        <f t="shared" si="9"/>
        <v>1</v>
      </c>
      <c r="AO11" s="8"/>
      <c r="AP11" s="8"/>
      <c r="AQ11" s="9"/>
      <c r="AR11" s="8"/>
      <c r="AS11" s="8"/>
      <c r="AT11" s="9"/>
      <c r="AU11" s="26">
        <f t="shared" si="4"/>
        <v>59</v>
      </c>
      <c r="AV11" s="8">
        <f t="shared" si="5"/>
        <v>54</v>
      </c>
      <c r="AW11" s="23">
        <f t="shared" si="6"/>
        <v>0.915254237288136</v>
      </c>
    </row>
    <row r="12" spans="1:49">
      <c r="A12" s="7" t="s">
        <v>29</v>
      </c>
      <c r="B12" s="8">
        <v>8</v>
      </c>
      <c r="C12" s="8">
        <v>8</v>
      </c>
      <c r="D12" s="9">
        <f t="shared" si="7"/>
        <v>1</v>
      </c>
      <c r="E12" s="8">
        <v>4</v>
      </c>
      <c r="F12" s="8">
        <v>4</v>
      </c>
      <c r="G12" s="9">
        <f t="shared" si="0"/>
        <v>1</v>
      </c>
      <c r="H12" s="8"/>
      <c r="I12" s="8"/>
      <c r="J12" s="9"/>
      <c r="K12" s="8">
        <v>7</v>
      </c>
      <c r="L12" s="8">
        <v>5</v>
      </c>
      <c r="M12" s="9">
        <f t="shared" si="1"/>
        <v>0.714285714285714</v>
      </c>
      <c r="N12" s="8"/>
      <c r="O12" s="8"/>
      <c r="P12" s="9"/>
      <c r="Q12" s="8"/>
      <c r="R12" s="8"/>
      <c r="S12" s="9"/>
      <c r="T12" s="8"/>
      <c r="U12" s="8"/>
      <c r="V12" s="9"/>
      <c r="W12" s="8"/>
      <c r="X12" s="8"/>
      <c r="Y12" s="9"/>
      <c r="Z12" s="8"/>
      <c r="AA12" s="8"/>
      <c r="AB12" s="9"/>
      <c r="AC12" s="8">
        <v>4</v>
      </c>
      <c r="AD12" s="8">
        <v>4</v>
      </c>
      <c r="AE12" s="9">
        <f t="shared" si="8"/>
        <v>1</v>
      </c>
      <c r="AF12" s="8">
        <v>3</v>
      </c>
      <c r="AG12" s="8">
        <v>3</v>
      </c>
      <c r="AH12" s="9">
        <f>AG12/AF12</f>
        <v>1</v>
      </c>
      <c r="AI12" s="8">
        <v>3</v>
      </c>
      <c r="AJ12" s="8">
        <v>3</v>
      </c>
      <c r="AK12" s="9">
        <f>AJ12/AI12</f>
        <v>1</v>
      </c>
      <c r="AL12" s="8">
        <v>1</v>
      </c>
      <c r="AM12" s="8">
        <v>1</v>
      </c>
      <c r="AN12" s="9">
        <f t="shared" si="9"/>
        <v>1</v>
      </c>
      <c r="AO12" s="8">
        <v>1</v>
      </c>
      <c r="AP12" s="8">
        <v>0</v>
      </c>
      <c r="AQ12" s="9">
        <f>AP12/AO12</f>
        <v>0</v>
      </c>
      <c r="AR12" s="8"/>
      <c r="AS12" s="8"/>
      <c r="AT12" s="9"/>
      <c r="AU12" s="26">
        <f t="shared" si="4"/>
        <v>31</v>
      </c>
      <c r="AV12" s="8">
        <f t="shared" si="5"/>
        <v>28</v>
      </c>
      <c r="AW12" s="23">
        <f t="shared" si="6"/>
        <v>0.903225806451613</v>
      </c>
    </row>
    <row r="13" spans="1:49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26"/>
      <c r="AV13" s="8"/>
      <c r="AW13" s="23"/>
    </row>
    <row r="14" spans="1:49">
      <c r="A14" s="7" t="s">
        <v>31</v>
      </c>
      <c r="B14" s="8">
        <v>7</v>
      </c>
      <c r="C14" s="8">
        <v>7</v>
      </c>
      <c r="D14" s="9">
        <f>C14/B14</f>
        <v>1</v>
      </c>
      <c r="E14" s="8"/>
      <c r="F14" s="8"/>
      <c r="G14" s="9"/>
      <c r="H14" s="8"/>
      <c r="I14" s="8"/>
      <c r="J14" s="9"/>
      <c r="K14" s="8"/>
      <c r="L14" s="8"/>
      <c r="M14" s="9"/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>
        <v>1</v>
      </c>
      <c r="AM14" s="8">
        <v>1</v>
      </c>
      <c r="AN14" s="9">
        <f>AM14/AL14</f>
        <v>1</v>
      </c>
      <c r="AO14" s="8"/>
      <c r="AP14" s="8"/>
      <c r="AQ14" s="9"/>
      <c r="AR14" s="8"/>
      <c r="AS14" s="8"/>
      <c r="AT14" s="9"/>
      <c r="AU14" s="26">
        <f>B14+E14+H14+K14+N14+Q14+T14+W14+Z14+AC14+AF14+AI14+AL14+AO14+AR14</f>
        <v>8</v>
      </c>
      <c r="AV14" s="8">
        <f>C14+F14+I14+L14+O14+R14+U14+X14+AA14+AD14+AG14+AJ14+AM14+AP14+AS14</f>
        <v>8</v>
      </c>
      <c r="AW14" s="23">
        <f>AV14/AU14</f>
        <v>1</v>
      </c>
    </row>
    <row r="15" spans="1:49">
      <c r="A15" s="7" t="s">
        <v>32</v>
      </c>
      <c r="B15" s="8"/>
      <c r="C15" s="8"/>
      <c r="D15" s="9"/>
      <c r="E15" s="8">
        <v>1</v>
      </c>
      <c r="F15" s="8">
        <v>1</v>
      </c>
      <c r="G15" s="9">
        <f>F15/E15</f>
        <v>1</v>
      </c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26">
        <f>B15+E15+H15+K15+N15+Q15+T15+W15+Z15+AC15+AF15+AI15+AL15+AO15+AR15</f>
        <v>1</v>
      </c>
      <c r="AV15" s="8">
        <f>C15+F15+I15+L15+O15+R15+U15+X15+AA15+AD15+AG15+AJ15+AM15+AP15+AS15</f>
        <v>1</v>
      </c>
      <c r="AW15" s="23">
        <f>AV15/AU15</f>
        <v>1</v>
      </c>
    </row>
    <row r="16" spans="1:49">
      <c r="A16" s="7" t="s">
        <v>33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26"/>
      <c r="AV16" s="8"/>
      <c r="AW16" s="23"/>
    </row>
    <row r="17" spans="1:49">
      <c r="A17" s="7" t="s">
        <v>34</v>
      </c>
      <c r="B17" s="8">
        <v>1</v>
      </c>
      <c r="C17" s="8">
        <v>1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26">
        <f>B17+E17+H17+K17+N17+Q17+T17+W17+Z17+AC17+AF17+AI17+AL17+AO17+AR17</f>
        <v>1</v>
      </c>
      <c r="AV17" s="8">
        <f>C17+F17+I17+L17+O17+R17+U17+X17+AA17+AD17+AG17+AJ17+AM17+AP17+AS17</f>
        <v>1</v>
      </c>
      <c r="AW17" s="23">
        <f>AV17/AU17</f>
        <v>1</v>
      </c>
    </row>
    <row r="18" spans="1:49">
      <c r="A18" s="7" t="s">
        <v>35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26"/>
      <c r="AV18" s="8"/>
      <c r="AW18" s="23"/>
    </row>
    <row r="19" spans="1:49">
      <c r="A19" s="7" t="s">
        <v>36</v>
      </c>
      <c r="B19" s="8"/>
      <c r="C19" s="8"/>
      <c r="D19" s="9"/>
      <c r="E19" s="8">
        <v>8</v>
      </c>
      <c r="F19" s="8">
        <v>3</v>
      </c>
      <c r="G19" s="9">
        <f>F19/E19</f>
        <v>0.375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26">
        <f t="shared" ref="AU19:AU26" si="10">B19+E19+H19+K19+N19+Q19+T19+W19+Z19+AC19+AF19+AI19+AL19+AO19+AR19</f>
        <v>8</v>
      </c>
      <c r="AV19" s="8">
        <f t="shared" ref="AV19:AV26" si="11">C19+F19+I19+L19+O19+R19+U19+X19+AA19+AD19+AG19+AJ19+AM19+AP19+AS19</f>
        <v>3</v>
      </c>
      <c r="AW19" s="23">
        <f t="shared" ref="AW19:AW26" si="12">AV19/AU19</f>
        <v>0.375</v>
      </c>
    </row>
    <row r="20" spans="1:49">
      <c r="A20" s="7" t="s">
        <v>37</v>
      </c>
      <c r="B20" s="8"/>
      <c r="C20" s="8"/>
      <c r="D20" s="9"/>
      <c r="E20" s="8">
        <v>1</v>
      </c>
      <c r="F20" s="8">
        <v>1</v>
      </c>
      <c r="G20" s="9">
        <f>F20/E20</f>
        <v>1</v>
      </c>
      <c r="H20" s="8"/>
      <c r="I20" s="8"/>
      <c r="J20" s="9"/>
      <c r="K20" s="8">
        <v>1</v>
      </c>
      <c r="L20" s="8">
        <v>1</v>
      </c>
      <c r="M20" s="9">
        <f>L20/K20</f>
        <v>1</v>
      </c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26">
        <f t="shared" si="10"/>
        <v>2</v>
      </c>
      <c r="AV20" s="8">
        <f t="shared" si="11"/>
        <v>2</v>
      </c>
      <c r="AW20" s="23">
        <f t="shared" si="12"/>
        <v>1</v>
      </c>
    </row>
    <row r="21" spans="1:49">
      <c r="A21" s="7" t="s">
        <v>38</v>
      </c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26"/>
      <c r="AV21" s="8"/>
      <c r="AW21" s="23"/>
    </row>
    <row r="22" spans="1:49">
      <c r="A22" s="10" t="s">
        <v>39</v>
      </c>
      <c r="B22" s="11">
        <f>SUM(B10:B21)</f>
        <v>174</v>
      </c>
      <c r="C22" s="11">
        <f>SUM(C10:C21)</f>
        <v>167</v>
      </c>
      <c r="D22" s="12">
        <f>C22/B22</f>
        <v>0.959770114942529</v>
      </c>
      <c r="E22" s="11">
        <f>SUM(E10:E21)</f>
        <v>66</v>
      </c>
      <c r="F22" s="11">
        <f>SUM(F10:F21)</f>
        <v>60</v>
      </c>
      <c r="G22" s="12">
        <f>F22/E22</f>
        <v>0.909090909090909</v>
      </c>
      <c r="H22" s="11"/>
      <c r="I22" s="11"/>
      <c r="J22" s="12"/>
      <c r="K22" s="11">
        <f>SUM(K10:K21)</f>
        <v>43</v>
      </c>
      <c r="L22" s="11">
        <f>SUM(L10:L21)</f>
        <v>40</v>
      </c>
      <c r="M22" s="12">
        <f>L22/K22</f>
        <v>0.930232558139535</v>
      </c>
      <c r="N22" s="11">
        <f>SUM(N10:N21)</f>
        <v>11</v>
      </c>
      <c r="O22" s="11">
        <f>SUM(O10:O21)</f>
        <v>11</v>
      </c>
      <c r="P22" s="12">
        <f>O22/N22</f>
        <v>1</v>
      </c>
      <c r="Q22" s="11"/>
      <c r="R22" s="11"/>
      <c r="S22" s="12"/>
      <c r="T22" s="11"/>
      <c r="U22" s="11"/>
      <c r="V22" s="12"/>
      <c r="W22" s="11"/>
      <c r="X22" s="11"/>
      <c r="Y22" s="12"/>
      <c r="Z22" s="11">
        <f>SUM(Z10:Z21)</f>
        <v>1</v>
      </c>
      <c r="AA22" s="11">
        <f>SUM(AA10:AA21)</f>
        <v>1</v>
      </c>
      <c r="AB22" s="12">
        <f>AA22/Z22</f>
        <v>1</v>
      </c>
      <c r="AC22" s="11">
        <f>SUM(AC10:AC21)</f>
        <v>63</v>
      </c>
      <c r="AD22" s="11">
        <f>SUM(AD10:AD21)</f>
        <v>62</v>
      </c>
      <c r="AE22" s="12">
        <f>AD22/AC22</f>
        <v>0.984126984126984</v>
      </c>
      <c r="AF22" s="11">
        <f>SUM(AF10:AF21)</f>
        <v>29</v>
      </c>
      <c r="AG22" s="11">
        <f>SUM(AG10:AG21)</f>
        <v>25</v>
      </c>
      <c r="AH22" s="12">
        <f>AG22/AF22</f>
        <v>0.862068965517241</v>
      </c>
      <c r="AI22" s="11">
        <f>SUM(AI10:AI21)</f>
        <v>16</v>
      </c>
      <c r="AJ22" s="11">
        <f>SUM(AJ10:AJ21)</f>
        <v>15</v>
      </c>
      <c r="AK22" s="12">
        <f>AJ22/AI22</f>
        <v>0.9375</v>
      </c>
      <c r="AL22" s="11">
        <f>SUM(AL10:AL21)</f>
        <v>15</v>
      </c>
      <c r="AM22" s="11">
        <f>SUM(AM10:AM21)</f>
        <v>14</v>
      </c>
      <c r="AN22" s="12">
        <f>AM22/AL22</f>
        <v>0.933333333333333</v>
      </c>
      <c r="AO22" s="11">
        <f>SUM(AO10:AO21)</f>
        <v>1</v>
      </c>
      <c r="AP22" s="11">
        <f>SUM(AP10:AP21)</f>
        <v>0</v>
      </c>
      <c r="AQ22" s="12">
        <f>AP22/AO22</f>
        <v>0</v>
      </c>
      <c r="AR22" s="11"/>
      <c r="AS22" s="11"/>
      <c r="AT22" s="12"/>
      <c r="AU22" s="24">
        <f t="shared" si="10"/>
        <v>419</v>
      </c>
      <c r="AV22" s="11">
        <f t="shared" si="11"/>
        <v>395</v>
      </c>
      <c r="AW22" s="25">
        <f t="shared" si="12"/>
        <v>0.94272076372315</v>
      </c>
    </row>
    <row r="23" spans="1:49">
      <c r="A23" s="10" t="s">
        <v>40</v>
      </c>
      <c r="B23" s="11">
        <f>B9+B22</f>
        <v>255</v>
      </c>
      <c r="C23" s="11">
        <f>C9+C22</f>
        <v>233</v>
      </c>
      <c r="D23" s="12">
        <f>C23/B23</f>
        <v>0.913725490196078</v>
      </c>
      <c r="E23" s="11">
        <f>E9+E22</f>
        <v>103</v>
      </c>
      <c r="F23" s="11">
        <f>F9+F22</f>
        <v>93</v>
      </c>
      <c r="G23" s="12">
        <f>F23/E23</f>
        <v>0.902912621359223</v>
      </c>
      <c r="H23" s="11">
        <f>H9+H22</f>
        <v>1</v>
      </c>
      <c r="I23" s="11">
        <f>I9+I22</f>
        <v>1</v>
      </c>
      <c r="J23" s="12">
        <f>I23/H23</f>
        <v>1</v>
      </c>
      <c r="K23" s="11">
        <f>K9+K22</f>
        <v>88</v>
      </c>
      <c r="L23" s="11">
        <f>L9+L22</f>
        <v>74</v>
      </c>
      <c r="M23" s="12">
        <f>L23/K23</f>
        <v>0.840909090909091</v>
      </c>
      <c r="N23" s="11">
        <f>N9+N22</f>
        <v>46</v>
      </c>
      <c r="O23" s="11">
        <f>O9+O22</f>
        <v>41</v>
      </c>
      <c r="P23" s="12">
        <f>O23/N23</f>
        <v>0.891304347826087</v>
      </c>
      <c r="Q23" s="11"/>
      <c r="R23" s="11"/>
      <c r="S23" s="12"/>
      <c r="T23" s="11">
        <f>T9+T22</f>
        <v>29</v>
      </c>
      <c r="U23" s="11">
        <f>U9+U22</f>
        <v>25</v>
      </c>
      <c r="V23" s="12">
        <f>U23/T23</f>
        <v>0.862068965517241</v>
      </c>
      <c r="W23" s="11"/>
      <c r="X23" s="11"/>
      <c r="Y23" s="12"/>
      <c r="Z23" s="11">
        <f>Z9+Z22</f>
        <v>3</v>
      </c>
      <c r="AA23" s="11">
        <f>AA9+AA22</f>
        <v>2</v>
      </c>
      <c r="AB23" s="12">
        <f>AA23/Z23</f>
        <v>0.666666666666667</v>
      </c>
      <c r="AC23" s="11">
        <f>AC9+AC22</f>
        <v>64</v>
      </c>
      <c r="AD23" s="11">
        <f>AD9+AD22</f>
        <v>63</v>
      </c>
      <c r="AE23" s="12">
        <f>AD23/AC23</f>
        <v>0.984375</v>
      </c>
      <c r="AF23" s="11">
        <f>AF9+AF22</f>
        <v>75</v>
      </c>
      <c r="AG23" s="11">
        <f>AG9+AG22</f>
        <v>65</v>
      </c>
      <c r="AH23" s="12">
        <f>AG23/AF23</f>
        <v>0.866666666666667</v>
      </c>
      <c r="AI23" s="11">
        <f>AI9+AI22</f>
        <v>46</v>
      </c>
      <c r="AJ23" s="11">
        <f>AJ9+AJ22</f>
        <v>38</v>
      </c>
      <c r="AK23" s="12">
        <f>AJ23/AI23</f>
        <v>0.826086956521739</v>
      </c>
      <c r="AL23" s="11">
        <f>AL9+AL22</f>
        <v>75</v>
      </c>
      <c r="AM23" s="11">
        <f>AM9+AM22</f>
        <v>69</v>
      </c>
      <c r="AN23" s="12">
        <f>AM23/AL23</f>
        <v>0.92</v>
      </c>
      <c r="AO23" s="11">
        <f>AO9+AO22</f>
        <v>1</v>
      </c>
      <c r="AP23" s="11">
        <f>AP9+AP22</f>
        <v>0</v>
      </c>
      <c r="AQ23" s="12">
        <f>AP23/AO23</f>
        <v>0</v>
      </c>
      <c r="AR23" s="11"/>
      <c r="AS23" s="11"/>
      <c r="AT23" s="12"/>
      <c r="AU23" s="24">
        <f t="shared" si="10"/>
        <v>786</v>
      </c>
      <c r="AV23" s="11">
        <f t="shared" si="11"/>
        <v>704</v>
      </c>
      <c r="AW23" s="25">
        <f t="shared" si="12"/>
        <v>0.895674300254453</v>
      </c>
    </row>
    <row r="24" spans="1:49">
      <c r="A24" s="7" t="s">
        <v>41</v>
      </c>
      <c r="B24" s="8"/>
      <c r="C24" s="8"/>
      <c r="D24" s="9"/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/>
      <c r="AD24" s="8"/>
      <c r="AE24" s="9"/>
      <c r="AF24" s="8"/>
      <c r="AG24" s="8"/>
      <c r="AH24" s="9"/>
      <c r="AI24" s="8"/>
      <c r="AJ24" s="8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26"/>
      <c r="AV24" s="8"/>
      <c r="AW24" s="23"/>
    </row>
    <row r="25" spans="1:49">
      <c r="A25" s="7" t="s">
        <v>42</v>
      </c>
      <c r="B25" s="8"/>
      <c r="C25" s="8"/>
      <c r="D25" s="9"/>
      <c r="E25" s="8"/>
      <c r="F25" s="8"/>
      <c r="G25" s="9"/>
      <c r="H25" s="8"/>
      <c r="I25" s="8"/>
      <c r="J25" s="9"/>
      <c r="K25" s="8">
        <v>1</v>
      </c>
      <c r="L25" s="8">
        <v>1</v>
      </c>
      <c r="M25" s="9">
        <f>L25/K25</f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/>
      <c r="AG25" s="8"/>
      <c r="AH25" s="9"/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26">
        <f t="shared" si="10"/>
        <v>1</v>
      </c>
      <c r="AV25" s="8">
        <f t="shared" si="11"/>
        <v>1</v>
      </c>
      <c r="AW25" s="23">
        <f t="shared" si="12"/>
        <v>1</v>
      </c>
    </row>
    <row r="26" spans="1:49">
      <c r="A26" s="7" t="s">
        <v>43</v>
      </c>
      <c r="B26" s="8">
        <v>9</v>
      </c>
      <c r="C26" s="8">
        <v>8</v>
      </c>
      <c r="D26" s="9">
        <f>C26/B26</f>
        <v>0.888888888888889</v>
      </c>
      <c r="E26" s="8"/>
      <c r="F26" s="8"/>
      <c r="G26" s="9"/>
      <c r="H26" s="8"/>
      <c r="I26" s="8"/>
      <c r="J26" s="9"/>
      <c r="K26" s="8">
        <v>4</v>
      </c>
      <c r="L26" s="8">
        <v>3</v>
      </c>
      <c r="M26" s="9">
        <f t="shared" ref="M26:M32" si="13">L26/K26</f>
        <v>0.75</v>
      </c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/>
      <c r="AG26" s="8"/>
      <c r="AH26" s="9"/>
      <c r="AI26" s="8"/>
      <c r="AJ26" s="8"/>
      <c r="AK26" s="9"/>
      <c r="AL26" s="8"/>
      <c r="AM26" s="8"/>
      <c r="AN26" s="9"/>
      <c r="AO26" s="8">
        <v>1</v>
      </c>
      <c r="AP26" s="8">
        <v>1</v>
      </c>
      <c r="AQ26" s="9">
        <f>AP26/AO26</f>
        <v>1</v>
      </c>
      <c r="AR26" s="8">
        <v>1</v>
      </c>
      <c r="AS26" s="8">
        <v>1</v>
      </c>
      <c r="AT26" s="9">
        <f>AS26/AR26</f>
        <v>1</v>
      </c>
      <c r="AU26" s="26">
        <f t="shared" si="10"/>
        <v>15</v>
      </c>
      <c r="AV26" s="8">
        <f t="shared" si="11"/>
        <v>13</v>
      </c>
      <c r="AW26" s="23">
        <f t="shared" si="12"/>
        <v>0.866666666666667</v>
      </c>
    </row>
    <row r="27" spans="1:49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26"/>
      <c r="AV27" s="8"/>
      <c r="AW27" s="23"/>
    </row>
    <row r="28" spans="1:49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26"/>
      <c r="AV28" s="8"/>
      <c r="AW28" s="23"/>
    </row>
    <row r="29" spans="1:49">
      <c r="A29" s="10" t="s">
        <v>46</v>
      </c>
      <c r="B29" s="11">
        <f>SUM(B24:B28)</f>
        <v>9</v>
      </c>
      <c r="C29" s="11">
        <f>SUM(C24:C28)</f>
        <v>8</v>
      </c>
      <c r="D29" s="12">
        <f>C29/B29</f>
        <v>0.888888888888889</v>
      </c>
      <c r="E29" s="11"/>
      <c r="F29" s="11"/>
      <c r="G29" s="12"/>
      <c r="H29" s="11"/>
      <c r="I29" s="11"/>
      <c r="J29" s="12"/>
      <c r="K29" s="11">
        <f>SUM(K24:K28)</f>
        <v>5</v>
      </c>
      <c r="L29" s="11">
        <f>SUM(L24:L28)</f>
        <v>4</v>
      </c>
      <c r="M29" s="12">
        <f t="shared" si="13"/>
        <v>0.8</v>
      </c>
      <c r="N29" s="11"/>
      <c r="O29" s="11"/>
      <c r="P29" s="12"/>
      <c r="Q29" s="11"/>
      <c r="R29" s="11"/>
      <c r="S29" s="12"/>
      <c r="T29" s="11"/>
      <c r="U29" s="11"/>
      <c r="V29" s="12"/>
      <c r="W29" s="11"/>
      <c r="X29" s="11"/>
      <c r="Y29" s="12"/>
      <c r="Z29" s="11"/>
      <c r="AA29" s="11"/>
      <c r="AB29" s="12"/>
      <c r="AC29" s="11"/>
      <c r="AD29" s="11"/>
      <c r="AE29" s="12"/>
      <c r="AF29" s="11"/>
      <c r="AG29" s="11"/>
      <c r="AH29" s="12"/>
      <c r="AI29" s="11"/>
      <c r="AJ29" s="11"/>
      <c r="AK29" s="12"/>
      <c r="AL29" s="11"/>
      <c r="AM29" s="11"/>
      <c r="AN29" s="12"/>
      <c r="AO29" s="11">
        <f>SUM(AO24:AO28)</f>
        <v>1</v>
      </c>
      <c r="AP29" s="11">
        <f>SUM(AP24:AP28)</f>
        <v>1</v>
      </c>
      <c r="AQ29" s="12">
        <f>AP29/AO29</f>
        <v>1</v>
      </c>
      <c r="AR29" s="11">
        <f>SUM(AR24:AR28)</f>
        <v>1</v>
      </c>
      <c r="AS29" s="11">
        <f>SUM(AS24:AS28)</f>
        <v>1</v>
      </c>
      <c r="AT29" s="12">
        <f>AS29/AR29</f>
        <v>1</v>
      </c>
      <c r="AU29" s="24">
        <f>B29+E29+H29+K29+N29+Q29+T29+W29+Z29+AC29+AF29+AI29+AL29+AO29+AR29</f>
        <v>16</v>
      </c>
      <c r="AV29" s="11">
        <f>C29+F29+I29+L29+O29+R29+U29+X29+AA29+AD29+AG29+AJ29+AM29+AP29+AS29</f>
        <v>14</v>
      </c>
      <c r="AW29" s="25">
        <f>AV29/AU29</f>
        <v>0.875</v>
      </c>
    </row>
    <row r="30" spans="1:49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26"/>
      <c r="AV30" s="8"/>
      <c r="AW30" s="23"/>
    </row>
    <row r="31" spans="1:49">
      <c r="A31" s="7" t="s">
        <v>48</v>
      </c>
      <c r="B31" s="8">
        <v>1</v>
      </c>
      <c r="C31" s="8">
        <v>1</v>
      </c>
      <c r="D31" s="9">
        <f>C31/B31</f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26">
        <f>B31+E31+H31+K31+N31+Q31+T31+W31+Z31+AC31+AF31+AI31+AL31+AO31+AR31</f>
        <v>1</v>
      </c>
      <c r="AV31" s="8">
        <f>C31+F31+I31+L31+O31+R31+U31+X31+AA31+AD31+AG31+AJ31+AM31+AP31+AS31</f>
        <v>1</v>
      </c>
      <c r="AW31" s="23">
        <f>AV31/AU31</f>
        <v>1</v>
      </c>
    </row>
    <row r="32" spans="1:49">
      <c r="A32" s="7" t="s">
        <v>49</v>
      </c>
      <c r="B32" s="8">
        <v>6</v>
      </c>
      <c r="C32" s="8">
        <v>6</v>
      </c>
      <c r="D32" s="9">
        <f>C32/B32</f>
        <v>1</v>
      </c>
      <c r="E32" s="8"/>
      <c r="F32" s="8"/>
      <c r="G32" s="9"/>
      <c r="H32" s="8"/>
      <c r="I32" s="8"/>
      <c r="J32" s="9"/>
      <c r="K32" s="8">
        <v>5</v>
      </c>
      <c r="L32" s="8">
        <v>4</v>
      </c>
      <c r="M32" s="9">
        <f t="shared" si="13"/>
        <v>0.8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/>
      <c r="AG32" s="8"/>
      <c r="AH32" s="9"/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26">
        <f>B32+E32+H32+K32+N32+Q32+T32+W32+Z32+AC32+AF32+AI32+AL32+AO32+AR32</f>
        <v>11</v>
      </c>
      <c r="AV32" s="8">
        <f>C32+F32+I32+L32+O32+R32+U32+X32+AA32+AD32+AG32+AJ32+AM32+AP32+AS32</f>
        <v>10</v>
      </c>
      <c r="AW32" s="23">
        <f>AV32/AU32</f>
        <v>0.909090909090909</v>
      </c>
    </row>
    <row r="33" spans="1:49">
      <c r="A33" s="7" t="s">
        <v>50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26"/>
      <c r="AV33" s="8"/>
      <c r="AW33" s="23"/>
    </row>
    <row r="34" spans="1:49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26"/>
      <c r="AV34" s="8"/>
      <c r="AW34" s="23"/>
    </row>
    <row r="35" spans="1:49">
      <c r="A35" s="10" t="s">
        <v>52</v>
      </c>
      <c r="B35" s="11">
        <f>SUM(B30:B34)</f>
        <v>7</v>
      </c>
      <c r="C35" s="11">
        <f>SUM(C30:C34)</f>
        <v>7</v>
      </c>
      <c r="D35" s="12">
        <f>C35/B35</f>
        <v>1</v>
      </c>
      <c r="E35" s="11"/>
      <c r="F35" s="11"/>
      <c r="G35" s="12"/>
      <c r="H35" s="11"/>
      <c r="I35" s="11"/>
      <c r="J35" s="12"/>
      <c r="K35" s="11">
        <f>SUM(K30:K34)</f>
        <v>5</v>
      </c>
      <c r="L35" s="11">
        <f>SUM(L30:L34)</f>
        <v>4</v>
      </c>
      <c r="M35" s="12">
        <f>L35/K35</f>
        <v>0.8</v>
      </c>
      <c r="N35" s="11"/>
      <c r="O35" s="11"/>
      <c r="P35" s="12"/>
      <c r="Q35" s="11"/>
      <c r="R35" s="11"/>
      <c r="S35" s="12"/>
      <c r="T35" s="11"/>
      <c r="U35" s="11"/>
      <c r="V35" s="12"/>
      <c r="W35" s="11"/>
      <c r="X35" s="11"/>
      <c r="Y35" s="12"/>
      <c r="Z35" s="11"/>
      <c r="AA35" s="11"/>
      <c r="AB35" s="12"/>
      <c r="AC35" s="11"/>
      <c r="AD35" s="11"/>
      <c r="AE35" s="12"/>
      <c r="AF35" s="11"/>
      <c r="AG35" s="11"/>
      <c r="AH35" s="12"/>
      <c r="AI35" s="11"/>
      <c r="AJ35" s="11"/>
      <c r="AK35" s="12"/>
      <c r="AL35" s="11"/>
      <c r="AM35" s="11"/>
      <c r="AN35" s="12"/>
      <c r="AO35" s="11"/>
      <c r="AP35" s="11"/>
      <c r="AQ35" s="12"/>
      <c r="AR35" s="11"/>
      <c r="AS35" s="11"/>
      <c r="AT35" s="12"/>
      <c r="AU35" s="24">
        <f>B35+E35+H35+K35+N35+Q35+T35+W35+Z35+AC35+AF35+AI35+AL35+AO35+AR35</f>
        <v>12</v>
      </c>
      <c r="AV35" s="11">
        <f>C35+F35+I35+L35+O35+R35+U35+X35+AA35+AD35+AG35+AJ35+AM35+AP35+AS35</f>
        <v>11</v>
      </c>
      <c r="AW35" s="25">
        <f>AV35/AU35</f>
        <v>0.916666666666667</v>
      </c>
    </row>
    <row r="36" spans="1:49">
      <c r="A36" s="10" t="s">
        <v>53</v>
      </c>
      <c r="B36" s="11">
        <f>B29+B35</f>
        <v>16</v>
      </c>
      <c r="C36" s="11">
        <f>C29+C35</f>
        <v>15</v>
      </c>
      <c r="D36" s="12">
        <f>C36/B36</f>
        <v>0.9375</v>
      </c>
      <c r="E36" s="11"/>
      <c r="F36" s="11"/>
      <c r="G36" s="12"/>
      <c r="H36" s="11"/>
      <c r="I36" s="11"/>
      <c r="J36" s="12"/>
      <c r="K36" s="11">
        <f>K29+K35</f>
        <v>10</v>
      </c>
      <c r="L36" s="11">
        <f>L29+L35</f>
        <v>8</v>
      </c>
      <c r="M36" s="12">
        <f>L36/K36</f>
        <v>0.8</v>
      </c>
      <c r="N36" s="11"/>
      <c r="O36" s="11"/>
      <c r="P36" s="12"/>
      <c r="Q36" s="11"/>
      <c r="R36" s="11"/>
      <c r="S36" s="12"/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/>
      <c r="AG36" s="11"/>
      <c r="AH36" s="12"/>
      <c r="AI36" s="11"/>
      <c r="AJ36" s="11"/>
      <c r="AK36" s="12"/>
      <c r="AL36" s="11"/>
      <c r="AM36" s="11"/>
      <c r="AN36" s="12"/>
      <c r="AO36" s="11">
        <f>AO29+AO35</f>
        <v>1</v>
      </c>
      <c r="AP36" s="11">
        <f>AP29+AP35</f>
        <v>1</v>
      </c>
      <c r="AQ36" s="12">
        <f>AP36/AO36</f>
        <v>1</v>
      </c>
      <c r="AR36" s="11">
        <f>AR29+AR35</f>
        <v>1</v>
      </c>
      <c r="AS36" s="11">
        <f>AS29+AS35</f>
        <v>1</v>
      </c>
      <c r="AT36" s="12">
        <f>AS36/AR36</f>
        <v>1</v>
      </c>
      <c r="AU36" s="24">
        <f>B36+E36+H36+K36+N36+Q36+T36+W36+Z36+AC36+AF36+AI36+AL36+AO36+AR36</f>
        <v>28</v>
      </c>
      <c r="AV36" s="11">
        <f>C36+F36+I36+L36+O36+R36+U36+X36+AA36+AD36+AG36+AJ36+AM36+AP36+AS36</f>
        <v>25</v>
      </c>
      <c r="AW36" s="25">
        <f>AV36/AU36</f>
        <v>0.892857142857143</v>
      </c>
    </row>
    <row r="37" spans="1:49">
      <c r="A37" s="7" t="s">
        <v>54</v>
      </c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/>
      <c r="AD37" s="8"/>
      <c r="AE37" s="9"/>
      <c r="AF37" s="8"/>
      <c r="AG37" s="8"/>
      <c r="AH37" s="9"/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26"/>
      <c r="AV37" s="8"/>
      <c r="AW37" s="23"/>
    </row>
    <row r="38" spans="1:49">
      <c r="A38" s="7" t="s">
        <v>55</v>
      </c>
      <c r="B38" s="8">
        <v>2</v>
      </c>
      <c r="C38" s="8">
        <v>2</v>
      </c>
      <c r="D38" s="9">
        <f>C38/B38</f>
        <v>1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/>
      <c r="AG38" s="8"/>
      <c r="AH38" s="9"/>
      <c r="AI38" s="8"/>
      <c r="AJ38" s="8"/>
      <c r="AK38" s="9"/>
      <c r="AL38" s="8"/>
      <c r="AM38" s="8"/>
      <c r="AN38" s="9"/>
      <c r="AO38" s="8"/>
      <c r="AP38" s="8"/>
      <c r="AQ38" s="9"/>
      <c r="AR38" s="8"/>
      <c r="AS38" s="8"/>
      <c r="AT38" s="9"/>
      <c r="AU38" s="26">
        <f>B38+E38+H38+K38+N38+Q38+T38+W38+Z38+AC38+AF38+AI38+AL38+AO38+AR38</f>
        <v>2</v>
      </c>
      <c r="AV38" s="8">
        <f>C38+F38+I38+L38+O38+R38+U38+X38+AA38+AD38+AG38+AJ38+AM38+AP38+AS38</f>
        <v>2</v>
      </c>
      <c r="AW38" s="23">
        <f>AV38/AU38</f>
        <v>1</v>
      </c>
    </row>
    <row r="39" spans="1:49">
      <c r="A39" s="7" t="s">
        <v>56</v>
      </c>
      <c r="B39" s="8">
        <v>15</v>
      </c>
      <c r="C39" s="8">
        <v>15</v>
      </c>
      <c r="D39" s="9">
        <f>C39/B39</f>
        <v>1</v>
      </c>
      <c r="E39" s="8"/>
      <c r="F39" s="8"/>
      <c r="G39" s="9"/>
      <c r="H39" s="8"/>
      <c r="I39" s="8"/>
      <c r="J39" s="9"/>
      <c r="K39" s="8">
        <v>8</v>
      </c>
      <c r="L39" s="8">
        <v>6</v>
      </c>
      <c r="M39" s="9">
        <f>L39/K39</f>
        <v>0.75</v>
      </c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>
        <v>1</v>
      </c>
      <c r="AD39" s="8">
        <v>0</v>
      </c>
      <c r="AE39" s="9">
        <f>AD39/AC39</f>
        <v>0</v>
      </c>
      <c r="AF39" s="8"/>
      <c r="AG39" s="8"/>
      <c r="AH39" s="9"/>
      <c r="AI39" s="8"/>
      <c r="AJ39" s="8"/>
      <c r="AK39" s="9"/>
      <c r="AL39" s="8"/>
      <c r="AM39" s="8"/>
      <c r="AN39" s="9"/>
      <c r="AO39" s="8"/>
      <c r="AP39" s="8"/>
      <c r="AQ39" s="9"/>
      <c r="AR39" s="8">
        <v>2</v>
      </c>
      <c r="AS39" s="8">
        <v>1</v>
      </c>
      <c r="AT39" s="9">
        <f>AS39/AR39</f>
        <v>0.5</v>
      </c>
      <c r="AU39" s="26">
        <f>B39+E39+H39+K39+N39+Q39+T39+W39+Z39+AC39+AF39+AI39+AL39+AO39+AR39</f>
        <v>26</v>
      </c>
      <c r="AV39" s="8">
        <f>C39+F39+I39+L39+O39+R39+U39+X39+AA39+AD39+AG39+AJ39+AM39+AP39+AS39</f>
        <v>22</v>
      </c>
      <c r="AW39" s="23">
        <f>AV39/AU39</f>
        <v>0.846153846153846</v>
      </c>
    </row>
    <row r="40" spans="1:49">
      <c r="A40" s="7" t="s">
        <v>57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/>
      <c r="AG40" s="8"/>
      <c r="AH40" s="9"/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26"/>
      <c r="AV40" s="8"/>
      <c r="AW40" s="23"/>
    </row>
    <row r="41" spans="1:49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26"/>
      <c r="AV41" s="8"/>
      <c r="AW41" s="23"/>
    </row>
    <row r="42" spans="1:49">
      <c r="A42" s="10" t="s">
        <v>59</v>
      </c>
      <c r="B42" s="11">
        <f>SUM(B37:B41)</f>
        <v>17</v>
      </c>
      <c r="C42" s="11">
        <f>SUM(C37:C41)</f>
        <v>17</v>
      </c>
      <c r="D42" s="12">
        <f>C42/B42</f>
        <v>1</v>
      </c>
      <c r="E42" s="11"/>
      <c r="F42" s="11"/>
      <c r="G42" s="12"/>
      <c r="H42" s="11"/>
      <c r="I42" s="11"/>
      <c r="J42" s="12"/>
      <c r="K42" s="11">
        <f>SUM(K37:K41)</f>
        <v>8</v>
      </c>
      <c r="L42" s="11">
        <f>SUM(L37:L41)</f>
        <v>6</v>
      </c>
      <c r="M42" s="12">
        <f>L42/K42</f>
        <v>0.75</v>
      </c>
      <c r="N42" s="11"/>
      <c r="O42" s="11"/>
      <c r="P42" s="12"/>
      <c r="Q42" s="11"/>
      <c r="R42" s="11"/>
      <c r="S42" s="12"/>
      <c r="T42" s="11"/>
      <c r="U42" s="11"/>
      <c r="V42" s="12"/>
      <c r="W42" s="11"/>
      <c r="X42" s="11"/>
      <c r="Y42" s="12"/>
      <c r="Z42" s="11"/>
      <c r="AA42" s="11"/>
      <c r="AB42" s="12"/>
      <c r="AC42" s="11">
        <f>SUM(AC37:AC41)</f>
        <v>1</v>
      </c>
      <c r="AD42" s="11">
        <f>SUM(AD37:AD41)</f>
        <v>0</v>
      </c>
      <c r="AE42" s="12">
        <f>AD42/AC42</f>
        <v>0</v>
      </c>
      <c r="AF42" s="11"/>
      <c r="AG42" s="11"/>
      <c r="AH42" s="12"/>
      <c r="AI42" s="11"/>
      <c r="AJ42" s="11"/>
      <c r="AK42" s="12"/>
      <c r="AL42" s="11"/>
      <c r="AM42" s="11"/>
      <c r="AN42" s="12"/>
      <c r="AO42" s="11"/>
      <c r="AP42" s="11"/>
      <c r="AQ42" s="12"/>
      <c r="AR42" s="11">
        <f>SUM(AR37:AR41)</f>
        <v>2</v>
      </c>
      <c r="AS42" s="11">
        <f>SUM(AS37:AS41)</f>
        <v>1</v>
      </c>
      <c r="AT42" s="12">
        <f>AS42/AR42</f>
        <v>0.5</v>
      </c>
      <c r="AU42" s="24">
        <f>B42+E42+H42+K42+N42+Q42+T42+W42+Z42+AC42+AF42+AI42+AL42+AO42+AR42</f>
        <v>28</v>
      </c>
      <c r="AV42" s="11">
        <f>C42+F42+I42+L42+O42+R42+U42+X42+AA42+AD42+AG42+AJ42+AM42+AP42+AS42</f>
        <v>24</v>
      </c>
      <c r="AW42" s="25">
        <f>AV42/AU42</f>
        <v>0.857142857142857</v>
      </c>
    </row>
    <row r="43" spans="1:49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/>
      <c r="AG43" s="8"/>
      <c r="AH43" s="9"/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26"/>
      <c r="AV43" s="8"/>
      <c r="AW43" s="23"/>
    </row>
    <row r="44" spans="1:49">
      <c r="A44" s="7" t="s">
        <v>61</v>
      </c>
      <c r="B44" s="8">
        <v>2</v>
      </c>
      <c r="C44" s="8">
        <v>2</v>
      </c>
      <c r="D44" s="9">
        <f>C44/B44</f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26">
        <f>B44+E44+H44+K44+N44+Q44+T44+W44+Z44+AC44+AF44+AI44+AL44+AO44+AR44</f>
        <v>2</v>
      </c>
      <c r="AV44" s="8">
        <f>C44+F44+I44+L44+O44+R44+U44+X44+AA44+AD44+AG44+AJ44+AM44+AP44+AS44</f>
        <v>2</v>
      </c>
      <c r="AW44" s="23">
        <f>AV44/AU44</f>
        <v>1</v>
      </c>
    </row>
    <row r="45" spans="1:49">
      <c r="A45" s="7" t="s">
        <v>62</v>
      </c>
      <c r="B45" s="8">
        <v>13</v>
      </c>
      <c r="C45" s="8">
        <v>13</v>
      </c>
      <c r="D45" s="9">
        <f>C45/B45</f>
        <v>1</v>
      </c>
      <c r="E45" s="8"/>
      <c r="F45" s="8"/>
      <c r="G45" s="9"/>
      <c r="H45" s="8"/>
      <c r="I45" s="8"/>
      <c r="J45" s="9"/>
      <c r="K45" s="8">
        <v>9</v>
      </c>
      <c r="L45" s="8">
        <v>9</v>
      </c>
      <c r="M45" s="9">
        <f>L45/K45</f>
        <v>1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26">
        <f>B45+E45+H45+K45+N45+Q45+T45+W45+Z45+AC45+AF45+AI45+AL45+AO45+AR45</f>
        <v>22</v>
      </c>
      <c r="AV45" s="8">
        <f>C45+F45+I45+L45+O45+R45+U45+X45+AA45+AD45+AG45+AJ45+AM45+AP45+AS45</f>
        <v>22</v>
      </c>
      <c r="AW45" s="23">
        <f>AV45/AU45</f>
        <v>1</v>
      </c>
    </row>
    <row r="46" spans="1:49">
      <c r="A46" s="7" t="s">
        <v>63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26"/>
      <c r="AV46" s="8"/>
      <c r="AW46" s="23"/>
    </row>
    <row r="47" spans="1:49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26"/>
      <c r="AV47" s="8"/>
      <c r="AW47" s="23"/>
    </row>
    <row r="48" spans="1:49">
      <c r="A48" s="10" t="s">
        <v>65</v>
      </c>
      <c r="B48" s="11">
        <f>SUM(B43:B47)</f>
        <v>15</v>
      </c>
      <c r="C48" s="11">
        <f>SUM(C43:C47)</f>
        <v>15</v>
      </c>
      <c r="D48" s="12">
        <f>C48/B48</f>
        <v>1</v>
      </c>
      <c r="E48" s="11"/>
      <c r="F48" s="11"/>
      <c r="G48" s="12"/>
      <c r="H48" s="11"/>
      <c r="I48" s="11"/>
      <c r="J48" s="12"/>
      <c r="K48" s="11">
        <f>SUM(K43:K47)</f>
        <v>9</v>
      </c>
      <c r="L48" s="11">
        <f>SUM(L43:L47)</f>
        <v>9</v>
      </c>
      <c r="M48" s="12">
        <f>L48/K48</f>
        <v>1</v>
      </c>
      <c r="N48" s="11"/>
      <c r="O48" s="11"/>
      <c r="P48" s="12"/>
      <c r="Q48" s="11"/>
      <c r="R48" s="11"/>
      <c r="S48" s="12"/>
      <c r="T48" s="11"/>
      <c r="U48" s="11"/>
      <c r="V48" s="12"/>
      <c r="W48" s="11"/>
      <c r="X48" s="11"/>
      <c r="Y48" s="12"/>
      <c r="Z48" s="11"/>
      <c r="AA48" s="11"/>
      <c r="AB48" s="12"/>
      <c r="AC48" s="11"/>
      <c r="AD48" s="11"/>
      <c r="AE48" s="12"/>
      <c r="AF48" s="11"/>
      <c r="AG48" s="11"/>
      <c r="AH48" s="12"/>
      <c r="AI48" s="11"/>
      <c r="AJ48" s="11"/>
      <c r="AK48" s="12"/>
      <c r="AL48" s="11"/>
      <c r="AM48" s="11"/>
      <c r="AN48" s="12"/>
      <c r="AO48" s="11"/>
      <c r="AP48" s="11"/>
      <c r="AQ48" s="12"/>
      <c r="AR48" s="11"/>
      <c r="AS48" s="11"/>
      <c r="AT48" s="12"/>
      <c r="AU48" s="24">
        <f t="shared" ref="AU48:AV51" si="14">B48+E48+H48+K48+N48+Q48+T48+W48+Z48+AC48+AF48+AI48+AL48+AO48+AR48</f>
        <v>24</v>
      </c>
      <c r="AV48" s="11">
        <f t="shared" si="14"/>
        <v>24</v>
      </c>
      <c r="AW48" s="25">
        <f>AV48/AU48</f>
        <v>1</v>
      </c>
    </row>
    <row r="49" spans="1:49">
      <c r="A49" s="10" t="s">
        <v>66</v>
      </c>
      <c r="B49" s="11">
        <f>B42+B48</f>
        <v>32</v>
      </c>
      <c r="C49" s="11">
        <f>C42+C48</f>
        <v>32</v>
      </c>
      <c r="D49" s="12">
        <f>C49/B49</f>
        <v>1</v>
      </c>
      <c r="E49" s="11"/>
      <c r="F49" s="11"/>
      <c r="G49" s="12"/>
      <c r="H49" s="11"/>
      <c r="I49" s="11"/>
      <c r="J49" s="12"/>
      <c r="K49" s="11">
        <f>K42+K48</f>
        <v>17</v>
      </c>
      <c r="L49" s="11">
        <f>L42+L48</f>
        <v>15</v>
      </c>
      <c r="M49" s="12">
        <f>L49/K49</f>
        <v>0.882352941176471</v>
      </c>
      <c r="N49" s="11"/>
      <c r="O49" s="11"/>
      <c r="P49" s="12"/>
      <c r="Q49" s="11"/>
      <c r="R49" s="11"/>
      <c r="S49" s="12"/>
      <c r="T49" s="11"/>
      <c r="U49" s="11"/>
      <c r="V49" s="12"/>
      <c r="W49" s="11"/>
      <c r="X49" s="11"/>
      <c r="Y49" s="12"/>
      <c r="Z49" s="11"/>
      <c r="AA49" s="11"/>
      <c r="AB49" s="12"/>
      <c r="AC49" s="11">
        <f>AC42+AC48</f>
        <v>1</v>
      </c>
      <c r="AD49" s="11">
        <f>AD42+AD48</f>
        <v>0</v>
      </c>
      <c r="AE49" s="12">
        <f>AD49/AC49</f>
        <v>0</v>
      </c>
      <c r="AF49" s="11"/>
      <c r="AG49" s="11"/>
      <c r="AH49" s="12"/>
      <c r="AI49" s="11"/>
      <c r="AJ49" s="11"/>
      <c r="AK49" s="12"/>
      <c r="AL49" s="11"/>
      <c r="AM49" s="11"/>
      <c r="AN49" s="12"/>
      <c r="AO49" s="11"/>
      <c r="AP49" s="11"/>
      <c r="AQ49" s="12"/>
      <c r="AR49" s="11">
        <f>AR42+AR48</f>
        <v>2</v>
      </c>
      <c r="AS49" s="11">
        <f>AS42+AS48</f>
        <v>1</v>
      </c>
      <c r="AT49" s="12">
        <f>AS49/AR49</f>
        <v>0.5</v>
      </c>
      <c r="AU49" s="24">
        <f t="shared" si="14"/>
        <v>52</v>
      </c>
      <c r="AV49" s="11">
        <f t="shared" si="14"/>
        <v>48</v>
      </c>
      <c r="AW49" s="25">
        <f>AV49/AU49</f>
        <v>0.923076923076923</v>
      </c>
    </row>
    <row r="50" customHeight="1" spans="1:49">
      <c r="A50" s="10" t="s">
        <v>67</v>
      </c>
      <c r="B50" s="11">
        <f>B36+B49</f>
        <v>48</v>
      </c>
      <c r="C50" s="11">
        <f>C36+C49</f>
        <v>47</v>
      </c>
      <c r="D50" s="12">
        <f>C50/B50</f>
        <v>0.979166666666667</v>
      </c>
      <c r="E50" s="11"/>
      <c r="F50" s="11"/>
      <c r="G50" s="12"/>
      <c r="H50" s="11"/>
      <c r="I50" s="11"/>
      <c r="J50" s="12"/>
      <c r="K50" s="11">
        <f>K36+K49</f>
        <v>27</v>
      </c>
      <c r="L50" s="11">
        <f>L36+L49</f>
        <v>23</v>
      </c>
      <c r="M50" s="12">
        <f>L50/K50</f>
        <v>0.851851851851852</v>
      </c>
      <c r="N50" s="11"/>
      <c r="O50" s="11"/>
      <c r="P50" s="12"/>
      <c r="Q50" s="11"/>
      <c r="R50" s="11"/>
      <c r="S50" s="12"/>
      <c r="T50" s="11"/>
      <c r="U50" s="11"/>
      <c r="V50" s="12"/>
      <c r="W50" s="11"/>
      <c r="X50" s="11"/>
      <c r="Y50" s="12"/>
      <c r="Z50" s="11"/>
      <c r="AA50" s="11"/>
      <c r="AB50" s="12"/>
      <c r="AC50" s="11">
        <f>AC36+AC49</f>
        <v>1</v>
      </c>
      <c r="AD50" s="11">
        <f>AD36+AD49</f>
        <v>0</v>
      </c>
      <c r="AE50" s="12">
        <f>AD50/AC50</f>
        <v>0</v>
      </c>
      <c r="AF50" s="11"/>
      <c r="AG50" s="11"/>
      <c r="AH50" s="12"/>
      <c r="AI50" s="11"/>
      <c r="AJ50" s="11"/>
      <c r="AK50" s="12"/>
      <c r="AL50" s="11"/>
      <c r="AM50" s="11"/>
      <c r="AN50" s="12"/>
      <c r="AO50" s="11">
        <f>AO36+AO49</f>
        <v>1</v>
      </c>
      <c r="AP50" s="11">
        <f>AP36+AP49</f>
        <v>1</v>
      </c>
      <c r="AQ50" s="12">
        <f>AP50/AO50</f>
        <v>1</v>
      </c>
      <c r="AR50" s="11">
        <f>AR36+AR49</f>
        <v>3</v>
      </c>
      <c r="AS50" s="11">
        <f>AS36+AS49</f>
        <v>2</v>
      </c>
      <c r="AT50" s="12">
        <f>AS50/AR50</f>
        <v>0.666666666666667</v>
      </c>
      <c r="AU50" s="24">
        <f t="shared" si="14"/>
        <v>80</v>
      </c>
      <c r="AV50" s="11">
        <f t="shared" si="14"/>
        <v>73</v>
      </c>
      <c r="AW50" s="25">
        <f>AV50/AU50</f>
        <v>0.9125</v>
      </c>
    </row>
    <row r="51" customHeight="1" spans="1:49">
      <c r="A51" s="10" t="s">
        <v>68</v>
      </c>
      <c r="B51" s="11">
        <f>B23+B50</f>
        <v>303</v>
      </c>
      <c r="C51" s="11">
        <f>C23+C50</f>
        <v>280</v>
      </c>
      <c r="D51" s="12">
        <f>C51/B51</f>
        <v>0.924092409240924</v>
      </c>
      <c r="E51" s="11">
        <f>E23+E50</f>
        <v>103</v>
      </c>
      <c r="F51" s="11">
        <f>F23+F50</f>
        <v>93</v>
      </c>
      <c r="G51" s="12">
        <f>F51/E51</f>
        <v>0.902912621359223</v>
      </c>
      <c r="H51" s="11">
        <f>H23+H50</f>
        <v>1</v>
      </c>
      <c r="I51" s="11">
        <f>I23+I50</f>
        <v>1</v>
      </c>
      <c r="J51" s="12">
        <f>I51/H51</f>
        <v>1</v>
      </c>
      <c r="K51" s="11">
        <f>K23+K50</f>
        <v>115</v>
      </c>
      <c r="L51" s="11">
        <f>L23+L50</f>
        <v>97</v>
      </c>
      <c r="M51" s="12">
        <f>L51/K51</f>
        <v>0.843478260869565</v>
      </c>
      <c r="N51" s="11">
        <f>N23+N50</f>
        <v>46</v>
      </c>
      <c r="O51" s="11">
        <f>O23+O50</f>
        <v>41</v>
      </c>
      <c r="P51" s="12">
        <f>O51/N51</f>
        <v>0.891304347826087</v>
      </c>
      <c r="Q51" s="11"/>
      <c r="R51" s="11"/>
      <c r="S51" s="12"/>
      <c r="T51" s="11">
        <f>T23+T50</f>
        <v>29</v>
      </c>
      <c r="U51" s="11">
        <f>U23+U50</f>
        <v>25</v>
      </c>
      <c r="V51" s="12">
        <f>U51/T51</f>
        <v>0.862068965517241</v>
      </c>
      <c r="W51" s="11"/>
      <c r="X51" s="11"/>
      <c r="Y51" s="12"/>
      <c r="Z51" s="11">
        <f>Z23+Z50</f>
        <v>3</v>
      </c>
      <c r="AA51" s="11">
        <f>AA23+AA50</f>
        <v>2</v>
      </c>
      <c r="AB51" s="12">
        <f>AA51/Z51</f>
        <v>0.666666666666667</v>
      </c>
      <c r="AC51" s="11">
        <f>AC23+AC50</f>
        <v>65</v>
      </c>
      <c r="AD51" s="11">
        <f>AD23+AD50</f>
        <v>63</v>
      </c>
      <c r="AE51" s="12">
        <f>AD51/AC51</f>
        <v>0.969230769230769</v>
      </c>
      <c r="AF51" s="11">
        <f>AF23+AF50</f>
        <v>75</v>
      </c>
      <c r="AG51" s="11">
        <f>AG23+AG50</f>
        <v>65</v>
      </c>
      <c r="AH51" s="12">
        <f>AG51/AF51</f>
        <v>0.866666666666667</v>
      </c>
      <c r="AI51" s="11">
        <f>AI23+AI50</f>
        <v>46</v>
      </c>
      <c r="AJ51" s="11">
        <f>AJ23+AJ50</f>
        <v>38</v>
      </c>
      <c r="AK51" s="12">
        <f>AJ51/AI51</f>
        <v>0.826086956521739</v>
      </c>
      <c r="AL51" s="11">
        <f>AL23+AL50</f>
        <v>75</v>
      </c>
      <c r="AM51" s="11">
        <f>AM23+AM50</f>
        <v>69</v>
      </c>
      <c r="AN51" s="12">
        <f>AM51/AL51</f>
        <v>0.92</v>
      </c>
      <c r="AO51" s="11">
        <f>AO23+AO50</f>
        <v>2</v>
      </c>
      <c r="AP51" s="11">
        <f>AP23+AP50</f>
        <v>1</v>
      </c>
      <c r="AQ51" s="12">
        <f>AP51/AO51</f>
        <v>0.5</v>
      </c>
      <c r="AR51" s="11">
        <f>AR23+AR50</f>
        <v>3</v>
      </c>
      <c r="AS51" s="11">
        <f>AS23+AS50</f>
        <v>2</v>
      </c>
      <c r="AT51" s="12">
        <f>AS51/AR51</f>
        <v>0.666666666666667</v>
      </c>
      <c r="AU51" s="27">
        <f t="shared" si="14"/>
        <v>866</v>
      </c>
      <c r="AV51" s="28">
        <f t="shared" si="14"/>
        <v>777</v>
      </c>
      <c r="AW51" s="29">
        <f>AV51/AU51</f>
        <v>0.897228637413395</v>
      </c>
    </row>
    <row r="52" ht="60" customHeight="1" spans="1:49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19">
    <mergeCell ref="A1:AW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X42" sqref="AX42"/>
    </sheetView>
  </sheetViews>
  <sheetFormatPr defaultColWidth="9.13333333333333" defaultRowHeight="13.5"/>
  <cols>
    <col min="1" max="1" width="23.6" style="1" customWidth="1"/>
    <col min="2" max="49" width="5.4" style="2" customWidth="1"/>
    <col min="50" max="16384" width="9.13333333333333" style="2"/>
  </cols>
  <sheetData>
    <row r="1" ht="28.15" customHeight="1" spans="1:49">
      <c r="A1" s="32" t="s">
        <v>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ht="28.15" customHeight="1" spans="1:4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17" t="s">
        <v>17</v>
      </c>
      <c r="AV2" s="18"/>
      <c r="AW2" s="19"/>
    </row>
    <row r="3" ht="28.15" customHeight="1" spans="1:49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20" t="s">
        <v>18</v>
      </c>
      <c r="AV3" s="6" t="s">
        <v>19</v>
      </c>
      <c r="AW3" s="21" t="s">
        <v>20</v>
      </c>
    </row>
    <row r="4" spans="1:49">
      <c r="A4" s="7" t="s">
        <v>21</v>
      </c>
      <c r="B4" s="8"/>
      <c r="C4" s="8"/>
      <c r="D4" s="9"/>
      <c r="E4" s="8">
        <v>1</v>
      </c>
      <c r="F4" s="8">
        <v>0</v>
      </c>
      <c r="G4" s="9">
        <f>F4/E4</f>
        <v>0</v>
      </c>
      <c r="H4" s="8"/>
      <c r="I4" s="8"/>
      <c r="J4" s="9"/>
      <c r="K4" s="8"/>
      <c r="L4" s="8"/>
      <c r="M4" s="9"/>
      <c r="N4" s="8"/>
      <c r="O4" s="8"/>
      <c r="P4" s="9"/>
      <c r="Q4" s="8"/>
      <c r="R4" s="8"/>
      <c r="S4" s="9"/>
      <c r="T4" s="8"/>
      <c r="U4" s="8"/>
      <c r="V4" s="9"/>
      <c r="W4" s="8"/>
      <c r="X4" s="8"/>
      <c r="Y4" s="9"/>
      <c r="Z4" s="8"/>
      <c r="AA4" s="8"/>
      <c r="AB4" s="9"/>
      <c r="AC4" s="8"/>
      <c r="AD4" s="8"/>
      <c r="AE4" s="9"/>
      <c r="AF4" s="8"/>
      <c r="AG4" s="8"/>
      <c r="AH4" s="9"/>
      <c r="AI4" s="8">
        <v>1</v>
      </c>
      <c r="AJ4" s="8">
        <v>0</v>
      </c>
      <c r="AK4" s="9">
        <f>AJ4/AI4</f>
        <v>0</v>
      </c>
      <c r="AL4" s="8"/>
      <c r="AM4" s="8"/>
      <c r="AN4" s="9"/>
      <c r="AO4" s="8"/>
      <c r="AP4" s="8"/>
      <c r="AQ4" s="9"/>
      <c r="AR4" s="8"/>
      <c r="AS4" s="8"/>
      <c r="AT4" s="9"/>
      <c r="AU4" s="22">
        <f t="shared" ref="AU4:AU12" si="0">B4+E4+H4+K4+N4+Q4+T4+W4+Z4+AC4+AF4+AI4+AL4+AO4+AR4</f>
        <v>2</v>
      </c>
      <c r="AV4" s="8">
        <f t="shared" ref="AV4:AV12" si="1">C4+F4+I4+L4+O4+R4+U4+X4+AA4+AD4+AG4+AJ4+AM4+AP4+AS4</f>
        <v>0</v>
      </c>
      <c r="AW4" s="23">
        <f t="shared" ref="AW4:AW12" si="2">AV4/AU4</f>
        <v>0</v>
      </c>
    </row>
    <row r="5" spans="1:49">
      <c r="A5" s="7" t="s">
        <v>22</v>
      </c>
      <c r="B5" s="8"/>
      <c r="C5" s="8"/>
      <c r="D5" s="9"/>
      <c r="E5" s="8"/>
      <c r="F5" s="8"/>
      <c r="G5" s="9"/>
      <c r="H5" s="8"/>
      <c r="I5" s="8"/>
      <c r="J5" s="9"/>
      <c r="K5" s="8">
        <v>6</v>
      </c>
      <c r="L5" s="8">
        <v>6</v>
      </c>
      <c r="M5" s="9">
        <f t="shared" ref="M5:M11" si="3">L5/K5</f>
        <v>1</v>
      </c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22">
        <f t="shared" si="0"/>
        <v>6</v>
      </c>
      <c r="AV5" s="8">
        <f t="shared" si="1"/>
        <v>6</v>
      </c>
      <c r="AW5" s="23">
        <f t="shared" si="2"/>
        <v>1</v>
      </c>
    </row>
    <row r="6" spans="1:49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22"/>
      <c r="AV6" s="8"/>
      <c r="AW6" s="23"/>
    </row>
    <row r="7" spans="1:49">
      <c r="A7" s="7" t="s">
        <v>24</v>
      </c>
      <c r="B7" s="8">
        <v>1</v>
      </c>
      <c r="C7" s="8">
        <v>1</v>
      </c>
      <c r="D7" s="9">
        <f>C7/B7</f>
        <v>1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8"/>
      <c r="R7" s="8"/>
      <c r="S7" s="9"/>
      <c r="T7" s="8">
        <v>1</v>
      </c>
      <c r="U7" s="8">
        <v>1</v>
      </c>
      <c r="V7" s="9">
        <f>U7/T7</f>
        <v>1</v>
      </c>
      <c r="W7" s="8"/>
      <c r="X7" s="8"/>
      <c r="Y7" s="9"/>
      <c r="Z7" s="8"/>
      <c r="AA7" s="8"/>
      <c r="AB7" s="9"/>
      <c r="AC7" s="8"/>
      <c r="AD7" s="8"/>
      <c r="AE7" s="9"/>
      <c r="AF7" s="8"/>
      <c r="AG7" s="8"/>
      <c r="AH7" s="9"/>
      <c r="AI7" s="8"/>
      <c r="AJ7" s="8"/>
      <c r="AK7" s="9"/>
      <c r="AL7" s="8"/>
      <c r="AM7" s="8"/>
      <c r="AN7" s="9"/>
      <c r="AO7" s="8"/>
      <c r="AP7" s="8"/>
      <c r="AQ7" s="9"/>
      <c r="AR7" s="8"/>
      <c r="AS7" s="8"/>
      <c r="AT7" s="9"/>
      <c r="AU7" s="22">
        <f t="shared" si="0"/>
        <v>2</v>
      </c>
      <c r="AV7" s="8">
        <f t="shared" si="1"/>
        <v>2</v>
      </c>
      <c r="AW7" s="23">
        <f t="shared" si="2"/>
        <v>1</v>
      </c>
    </row>
    <row r="8" spans="1:49">
      <c r="A8" s="7" t="s">
        <v>25</v>
      </c>
      <c r="B8" s="8"/>
      <c r="C8" s="8"/>
      <c r="D8" s="9"/>
      <c r="E8" s="8"/>
      <c r="F8" s="8"/>
      <c r="G8" s="9"/>
      <c r="H8" s="8"/>
      <c r="I8" s="8"/>
      <c r="J8" s="9"/>
      <c r="K8" s="8">
        <v>2</v>
      </c>
      <c r="L8" s="8">
        <v>2</v>
      </c>
      <c r="M8" s="9">
        <f t="shared" si="3"/>
        <v>1</v>
      </c>
      <c r="N8" s="8"/>
      <c r="O8" s="8"/>
      <c r="P8" s="9"/>
      <c r="Q8" s="8"/>
      <c r="R8" s="8"/>
      <c r="S8" s="9"/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22">
        <f t="shared" si="0"/>
        <v>2</v>
      </c>
      <c r="AV8" s="8">
        <f t="shared" si="1"/>
        <v>2</v>
      </c>
      <c r="AW8" s="23">
        <f t="shared" si="2"/>
        <v>1</v>
      </c>
    </row>
    <row r="9" spans="1:49">
      <c r="A9" s="10" t="s">
        <v>26</v>
      </c>
      <c r="B9" s="11">
        <f>SUM(B4:B8)</f>
        <v>1</v>
      </c>
      <c r="C9" s="11">
        <f>SUM(C4:C8)</f>
        <v>1</v>
      </c>
      <c r="D9" s="12">
        <f>C9/B9</f>
        <v>1</v>
      </c>
      <c r="E9" s="11">
        <f>SUM(E4:E8)</f>
        <v>1</v>
      </c>
      <c r="F9" s="11">
        <f>SUM(F4:F8)</f>
        <v>0</v>
      </c>
      <c r="G9" s="12">
        <f>F9/E9</f>
        <v>0</v>
      </c>
      <c r="H9" s="11"/>
      <c r="I9" s="11"/>
      <c r="J9" s="12"/>
      <c r="K9" s="11">
        <f>SUM(K4:K8)</f>
        <v>8</v>
      </c>
      <c r="L9" s="11">
        <f>SUM(L4:L8)</f>
        <v>8</v>
      </c>
      <c r="M9" s="12">
        <f t="shared" si="3"/>
        <v>1</v>
      </c>
      <c r="N9" s="11"/>
      <c r="O9" s="11"/>
      <c r="P9" s="12"/>
      <c r="Q9" s="11"/>
      <c r="R9" s="11"/>
      <c r="S9" s="12"/>
      <c r="T9" s="11">
        <f>SUM(T4:T8)</f>
        <v>1</v>
      </c>
      <c r="U9" s="11">
        <f>SUM(U4:U8)</f>
        <v>1</v>
      </c>
      <c r="V9" s="12">
        <f>U9/T9</f>
        <v>1</v>
      </c>
      <c r="W9" s="11"/>
      <c r="X9" s="11"/>
      <c r="Y9" s="12"/>
      <c r="Z9" s="11"/>
      <c r="AA9" s="11"/>
      <c r="AB9" s="12"/>
      <c r="AC9" s="11"/>
      <c r="AD9" s="11"/>
      <c r="AE9" s="12"/>
      <c r="AF9" s="11"/>
      <c r="AG9" s="11"/>
      <c r="AH9" s="12"/>
      <c r="AI9" s="11">
        <f>SUM(AI4:AI8)</f>
        <v>1</v>
      </c>
      <c r="AJ9" s="11">
        <f>SUM(AJ4:AJ8)</f>
        <v>0</v>
      </c>
      <c r="AK9" s="12">
        <f>AJ9/AI9</f>
        <v>0</v>
      </c>
      <c r="AL9" s="11"/>
      <c r="AM9" s="11"/>
      <c r="AN9" s="12"/>
      <c r="AO9" s="11"/>
      <c r="AP9" s="11"/>
      <c r="AQ9" s="12"/>
      <c r="AR9" s="11"/>
      <c r="AS9" s="11"/>
      <c r="AT9" s="12"/>
      <c r="AU9" s="24">
        <f t="shared" si="0"/>
        <v>12</v>
      </c>
      <c r="AV9" s="11">
        <f t="shared" si="1"/>
        <v>10</v>
      </c>
      <c r="AW9" s="25">
        <f t="shared" si="2"/>
        <v>0.833333333333333</v>
      </c>
    </row>
    <row r="10" spans="1:49">
      <c r="A10" s="7" t="s">
        <v>27</v>
      </c>
      <c r="B10" s="8"/>
      <c r="C10" s="8"/>
      <c r="D10" s="9"/>
      <c r="E10" s="8">
        <v>1</v>
      </c>
      <c r="F10" s="8">
        <v>1</v>
      </c>
      <c r="G10" s="9">
        <f>F10/E10</f>
        <v>1</v>
      </c>
      <c r="H10" s="8"/>
      <c r="I10" s="8"/>
      <c r="J10" s="9"/>
      <c r="K10" s="8"/>
      <c r="L10" s="8"/>
      <c r="M10" s="9"/>
      <c r="N10" s="8"/>
      <c r="O10" s="8"/>
      <c r="P10" s="9"/>
      <c r="Q10" s="8">
        <v>4</v>
      </c>
      <c r="R10" s="8">
        <v>4</v>
      </c>
      <c r="S10" s="9">
        <f>R10/Q10</f>
        <v>1</v>
      </c>
      <c r="T10" s="8"/>
      <c r="U10" s="8"/>
      <c r="V10" s="9"/>
      <c r="W10" s="8"/>
      <c r="X10" s="8"/>
      <c r="Y10" s="9"/>
      <c r="Z10" s="8"/>
      <c r="AA10" s="8"/>
      <c r="AB10" s="9"/>
      <c r="AC10" s="8"/>
      <c r="AD10" s="8"/>
      <c r="AE10" s="9"/>
      <c r="AF10" s="8"/>
      <c r="AG10" s="8"/>
      <c r="AH10" s="9"/>
      <c r="AI10" s="8"/>
      <c r="AJ10" s="8"/>
      <c r="AK10" s="9"/>
      <c r="AL10" s="8"/>
      <c r="AM10" s="8"/>
      <c r="AN10" s="9"/>
      <c r="AO10" s="8">
        <v>3</v>
      </c>
      <c r="AP10" s="8">
        <v>3</v>
      </c>
      <c r="AQ10" s="9">
        <f>AP10/AO10</f>
        <v>1</v>
      </c>
      <c r="AR10" s="8"/>
      <c r="AS10" s="8"/>
      <c r="AT10" s="9"/>
      <c r="AU10" s="26">
        <f t="shared" si="0"/>
        <v>8</v>
      </c>
      <c r="AV10" s="8">
        <f t="shared" si="1"/>
        <v>8</v>
      </c>
      <c r="AW10" s="23">
        <f t="shared" si="2"/>
        <v>1</v>
      </c>
    </row>
    <row r="11" spans="1:49">
      <c r="A11" s="7" t="s">
        <v>28</v>
      </c>
      <c r="B11" s="8"/>
      <c r="C11" s="8"/>
      <c r="D11" s="9"/>
      <c r="E11" s="8"/>
      <c r="F11" s="8"/>
      <c r="G11" s="9"/>
      <c r="H11" s="8"/>
      <c r="I11" s="8"/>
      <c r="J11" s="9"/>
      <c r="K11" s="8">
        <v>1</v>
      </c>
      <c r="L11" s="8">
        <v>1</v>
      </c>
      <c r="M11" s="9">
        <f t="shared" si="3"/>
        <v>1</v>
      </c>
      <c r="N11" s="8"/>
      <c r="O11" s="8"/>
      <c r="P11" s="9"/>
      <c r="Q11" s="8"/>
      <c r="R11" s="8"/>
      <c r="S11" s="9"/>
      <c r="T11" s="8"/>
      <c r="U11" s="8"/>
      <c r="V11" s="9"/>
      <c r="W11" s="8"/>
      <c r="X11" s="8"/>
      <c r="Y11" s="9"/>
      <c r="Z11" s="8"/>
      <c r="AA11" s="8"/>
      <c r="AB11" s="9"/>
      <c r="AC11" s="8"/>
      <c r="AD11" s="8"/>
      <c r="AE11" s="9"/>
      <c r="AF11" s="8"/>
      <c r="AG11" s="8"/>
      <c r="AH11" s="9"/>
      <c r="AI11" s="8"/>
      <c r="AJ11" s="8"/>
      <c r="AK11" s="9"/>
      <c r="AL11" s="8">
        <v>4</v>
      </c>
      <c r="AM11" s="8">
        <v>4</v>
      </c>
      <c r="AN11" s="9">
        <f>AM11/AL11</f>
        <v>1</v>
      </c>
      <c r="AO11" s="8"/>
      <c r="AP11" s="8"/>
      <c r="AQ11" s="9"/>
      <c r="AR11" s="8"/>
      <c r="AS11" s="8"/>
      <c r="AT11" s="9"/>
      <c r="AU11" s="26">
        <f t="shared" si="0"/>
        <v>5</v>
      </c>
      <c r="AV11" s="8">
        <f t="shared" si="1"/>
        <v>5</v>
      </c>
      <c r="AW11" s="23">
        <f t="shared" si="2"/>
        <v>1</v>
      </c>
    </row>
    <row r="12" spans="1:49">
      <c r="A12" s="7" t="s">
        <v>29</v>
      </c>
      <c r="B12" s="8">
        <v>5</v>
      </c>
      <c r="C12" s="8">
        <v>5</v>
      </c>
      <c r="D12" s="9">
        <f>C12/B12</f>
        <v>1</v>
      </c>
      <c r="E12" s="8"/>
      <c r="F12" s="8"/>
      <c r="G12" s="9"/>
      <c r="H12" s="8"/>
      <c r="I12" s="8"/>
      <c r="J12" s="9"/>
      <c r="K12" s="8"/>
      <c r="L12" s="8"/>
      <c r="M12" s="9"/>
      <c r="N12" s="8"/>
      <c r="O12" s="8"/>
      <c r="P12" s="9"/>
      <c r="Q12" s="8"/>
      <c r="R12" s="8"/>
      <c r="S12" s="9"/>
      <c r="T12" s="8"/>
      <c r="U12" s="8"/>
      <c r="V12" s="9"/>
      <c r="W12" s="8"/>
      <c r="X12" s="8"/>
      <c r="Y12" s="9"/>
      <c r="Z12" s="8">
        <v>1</v>
      </c>
      <c r="AA12" s="8">
        <v>1</v>
      </c>
      <c r="AB12" s="9">
        <f>AA12/Z12</f>
        <v>1</v>
      </c>
      <c r="AC12" s="8"/>
      <c r="AD12" s="8"/>
      <c r="AE12" s="9"/>
      <c r="AF12" s="8"/>
      <c r="AG12" s="8"/>
      <c r="AH12" s="9"/>
      <c r="AI12" s="8"/>
      <c r="AJ12" s="8"/>
      <c r="AK12" s="9"/>
      <c r="AL12" s="8"/>
      <c r="AM12" s="8"/>
      <c r="AN12" s="9"/>
      <c r="AO12" s="8"/>
      <c r="AP12" s="8"/>
      <c r="AQ12" s="9"/>
      <c r="AR12" s="8"/>
      <c r="AS12" s="8"/>
      <c r="AT12" s="9"/>
      <c r="AU12" s="26">
        <f t="shared" si="0"/>
        <v>6</v>
      </c>
      <c r="AV12" s="8">
        <f t="shared" si="1"/>
        <v>6</v>
      </c>
      <c r="AW12" s="23">
        <f t="shared" si="2"/>
        <v>1</v>
      </c>
    </row>
    <row r="13" spans="1:49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26"/>
      <c r="AV13" s="8"/>
      <c r="AW13" s="23"/>
    </row>
    <row r="14" spans="1:49">
      <c r="A14" s="7" t="s">
        <v>31</v>
      </c>
      <c r="B14" s="8"/>
      <c r="C14" s="8"/>
      <c r="D14" s="9"/>
      <c r="E14" s="8"/>
      <c r="F14" s="8"/>
      <c r="G14" s="9"/>
      <c r="H14" s="8"/>
      <c r="I14" s="8"/>
      <c r="J14" s="9"/>
      <c r="K14" s="8"/>
      <c r="L14" s="8"/>
      <c r="M14" s="9"/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26"/>
      <c r="AV14" s="8"/>
      <c r="AW14" s="23"/>
    </row>
    <row r="15" spans="1:49">
      <c r="A15" s="7" t="s">
        <v>32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>
        <v>1</v>
      </c>
      <c r="R15" s="8">
        <v>1</v>
      </c>
      <c r="S15" s="9">
        <f>R15/Q15</f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26">
        <f>B15+E15+H15+K15+N15+Q15+T15+W15+Z15+AC15+AF15+AI15+AL15+AO15+AR15</f>
        <v>1</v>
      </c>
      <c r="AV15" s="8">
        <f>C15+F15+I15+L15+O15+R15+U15+X15+AA15+AD15+AG15+AJ15+AM15+AP15+AS15</f>
        <v>1</v>
      </c>
      <c r="AW15" s="23">
        <f>AV15/AU15</f>
        <v>1</v>
      </c>
    </row>
    <row r="16" spans="1:49">
      <c r="A16" s="7" t="s">
        <v>33</v>
      </c>
      <c r="B16" s="8">
        <v>1</v>
      </c>
      <c r="C16" s="8">
        <v>1</v>
      </c>
      <c r="D16" s="9">
        <f>C16/B16</f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26"/>
      <c r="AV16" s="8"/>
      <c r="AW16" s="23"/>
    </row>
    <row r="17" spans="1:49">
      <c r="A17" s="7" t="s">
        <v>34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26"/>
      <c r="AV17" s="8"/>
      <c r="AW17" s="23"/>
    </row>
    <row r="18" spans="1:49">
      <c r="A18" s="7" t="s">
        <v>35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26"/>
      <c r="AV18" s="8"/>
      <c r="AW18" s="23"/>
    </row>
    <row r="19" spans="1:49">
      <c r="A19" s="7" t="s">
        <v>36</v>
      </c>
      <c r="B19" s="8"/>
      <c r="C19" s="8"/>
      <c r="D19" s="9"/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26"/>
      <c r="AV19" s="8"/>
      <c r="AW19" s="23"/>
    </row>
    <row r="20" spans="1:49">
      <c r="A20" s="7" t="s">
        <v>37</v>
      </c>
      <c r="B20" s="8"/>
      <c r="C20" s="8"/>
      <c r="D20" s="9"/>
      <c r="E20" s="8"/>
      <c r="F20" s="8"/>
      <c r="G20" s="9"/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26"/>
      <c r="AV20" s="8"/>
      <c r="AW20" s="23"/>
    </row>
    <row r="21" spans="1:49">
      <c r="A21" s="7" t="s">
        <v>38</v>
      </c>
      <c r="B21" s="8"/>
      <c r="C21" s="8"/>
      <c r="D21" s="9"/>
      <c r="E21" s="8">
        <v>1</v>
      </c>
      <c r="F21" s="8">
        <v>1</v>
      </c>
      <c r="G21" s="9">
        <f>F21/E21</f>
        <v>1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26">
        <f t="shared" ref="AU21:AU26" si="4">B21+E21+H21+K21+N21+Q21+T21+W21+Z21+AC21+AF21+AI21+AL21+AO21+AR21</f>
        <v>1</v>
      </c>
      <c r="AV21" s="8">
        <f t="shared" ref="AV21:AV26" si="5">C21+F21+I21+L21+O21+R21+U21+X21+AA21+AD21+AG21+AJ21+AM21+AP21+AS21</f>
        <v>1</v>
      </c>
      <c r="AW21" s="23">
        <f t="shared" ref="AW21:AW26" si="6">AV21/AU21</f>
        <v>1</v>
      </c>
    </row>
    <row r="22" spans="1:49">
      <c r="A22" s="10" t="s">
        <v>39</v>
      </c>
      <c r="B22" s="11">
        <f>SUM(B10:B21)</f>
        <v>6</v>
      </c>
      <c r="C22" s="11">
        <f>SUM(C10:C21)</f>
        <v>6</v>
      </c>
      <c r="D22" s="12">
        <f>C22/B22</f>
        <v>1</v>
      </c>
      <c r="E22" s="11">
        <f>SUM(E10:E21)</f>
        <v>2</v>
      </c>
      <c r="F22" s="11">
        <f>SUM(F10:F21)</f>
        <v>2</v>
      </c>
      <c r="G22" s="12">
        <f>F22/E22</f>
        <v>1</v>
      </c>
      <c r="H22" s="11"/>
      <c r="I22" s="11"/>
      <c r="J22" s="12"/>
      <c r="K22" s="11">
        <f>SUM(K10:K21)</f>
        <v>1</v>
      </c>
      <c r="L22" s="11">
        <f>SUM(L10:L21)</f>
        <v>1</v>
      </c>
      <c r="M22" s="12">
        <f>L22/K22</f>
        <v>1</v>
      </c>
      <c r="N22" s="11"/>
      <c r="O22" s="11"/>
      <c r="P22" s="12"/>
      <c r="Q22" s="11">
        <f>SUM(Q10:Q21)</f>
        <v>5</v>
      </c>
      <c r="R22" s="11">
        <f>SUM(R10:R21)</f>
        <v>5</v>
      </c>
      <c r="S22" s="12">
        <f>R22/Q22</f>
        <v>1</v>
      </c>
      <c r="T22" s="11"/>
      <c r="U22" s="11"/>
      <c r="V22" s="12"/>
      <c r="W22" s="11"/>
      <c r="X22" s="11"/>
      <c r="Y22" s="12"/>
      <c r="Z22" s="11">
        <f>SUM(Z10:Z21)</f>
        <v>1</v>
      </c>
      <c r="AA22" s="11">
        <f>SUM(AA10:AA21)</f>
        <v>1</v>
      </c>
      <c r="AB22" s="12">
        <f>AA22/Z22</f>
        <v>1</v>
      </c>
      <c r="AC22" s="11"/>
      <c r="AD22" s="11"/>
      <c r="AE22" s="12"/>
      <c r="AF22" s="11"/>
      <c r="AG22" s="11"/>
      <c r="AH22" s="12"/>
      <c r="AI22" s="11"/>
      <c r="AJ22" s="11"/>
      <c r="AK22" s="12"/>
      <c r="AL22" s="11">
        <f>SUM(AL10:AL21)</f>
        <v>4</v>
      </c>
      <c r="AM22" s="11">
        <f>SUM(AM10:AM21)</f>
        <v>4</v>
      </c>
      <c r="AN22" s="12">
        <f>AM22/AL22</f>
        <v>1</v>
      </c>
      <c r="AO22" s="11">
        <f>SUM(AO10:AO21)</f>
        <v>3</v>
      </c>
      <c r="AP22" s="11">
        <f>SUM(AP10:AP21)</f>
        <v>3</v>
      </c>
      <c r="AQ22" s="12">
        <f>AP22/AO22</f>
        <v>1</v>
      </c>
      <c r="AR22" s="11"/>
      <c r="AS22" s="11"/>
      <c r="AT22" s="12"/>
      <c r="AU22" s="24">
        <f t="shared" si="4"/>
        <v>22</v>
      </c>
      <c r="AV22" s="11">
        <f t="shared" si="5"/>
        <v>22</v>
      </c>
      <c r="AW22" s="25">
        <f t="shared" si="6"/>
        <v>1</v>
      </c>
    </row>
    <row r="23" spans="1:49">
      <c r="A23" s="10" t="s">
        <v>40</v>
      </c>
      <c r="B23" s="11">
        <f>B9+B22</f>
        <v>7</v>
      </c>
      <c r="C23" s="11">
        <f>C9+C22</f>
        <v>7</v>
      </c>
      <c r="D23" s="12">
        <f>C23/B23</f>
        <v>1</v>
      </c>
      <c r="E23" s="11">
        <f>E9+E22</f>
        <v>3</v>
      </c>
      <c r="F23" s="11">
        <f>F9+F22</f>
        <v>2</v>
      </c>
      <c r="G23" s="12">
        <f>F23/E23</f>
        <v>0.666666666666667</v>
      </c>
      <c r="H23" s="11"/>
      <c r="I23" s="11"/>
      <c r="J23" s="12"/>
      <c r="K23" s="11">
        <f>K9+K22</f>
        <v>9</v>
      </c>
      <c r="L23" s="11">
        <f>L9+L22</f>
        <v>9</v>
      </c>
      <c r="M23" s="12">
        <f>L23/K23</f>
        <v>1</v>
      </c>
      <c r="N23" s="11"/>
      <c r="O23" s="11"/>
      <c r="P23" s="12"/>
      <c r="Q23" s="11">
        <f>Q9+Q22</f>
        <v>5</v>
      </c>
      <c r="R23" s="11">
        <f>R9+R22</f>
        <v>5</v>
      </c>
      <c r="S23" s="12">
        <f>R23/Q23</f>
        <v>1</v>
      </c>
      <c r="T23" s="11">
        <f>T9+T22</f>
        <v>1</v>
      </c>
      <c r="U23" s="11">
        <f>U9+U22</f>
        <v>1</v>
      </c>
      <c r="V23" s="12">
        <f>U23/T23</f>
        <v>1</v>
      </c>
      <c r="W23" s="11"/>
      <c r="X23" s="11"/>
      <c r="Y23" s="12"/>
      <c r="Z23" s="11">
        <f>Z9+Z22</f>
        <v>1</v>
      </c>
      <c r="AA23" s="11">
        <f>AA9+AA22</f>
        <v>1</v>
      </c>
      <c r="AB23" s="12">
        <f>AA23/Z23</f>
        <v>1</v>
      </c>
      <c r="AC23" s="11"/>
      <c r="AD23" s="11"/>
      <c r="AE23" s="12"/>
      <c r="AF23" s="11"/>
      <c r="AG23" s="11"/>
      <c r="AH23" s="12"/>
      <c r="AI23" s="11">
        <f>AI9+AI22</f>
        <v>1</v>
      </c>
      <c r="AJ23" s="11">
        <f>AJ9+AJ22</f>
        <v>0</v>
      </c>
      <c r="AK23" s="12">
        <f>AJ23/AI23</f>
        <v>0</v>
      </c>
      <c r="AL23" s="11">
        <f>AL9+AL22</f>
        <v>4</v>
      </c>
      <c r="AM23" s="11">
        <f>AM9+AM22</f>
        <v>4</v>
      </c>
      <c r="AN23" s="12">
        <f>AM23/AL23</f>
        <v>1</v>
      </c>
      <c r="AO23" s="11">
        <f>AO9+AO22</f>
        <v>3</v>
      </c>
      <c r="AP23" s="11">
        <f>AP9+AP22</f>
        <v>3</v>
      </c>
      <c r="AQ23" s="12">
        <f>AP23/AO23</f>
        <v>1</v>
      </c>
      <c r="AR23" s="11"/>
      <c r="AS23" s="11"/>
      <c r="AT23" s="12"/>
      <c r="AU23" s="24">
        <f t="shared" si="4"/>
        <v>34</v>
      </c>
      <c r="AV23" s="11">
        <f t="shared" si="5"/>
        <v>32</v>
      </c>
      <c r="AW23" s="25">
        <f t="shared" si="6"/>
        <v>0.941176470588235</v>
      </c>
    </row>
    <row r="24" spans="1:49">
      <c r="A24" s="7" t="s">
        <v>41</v>
      </c>
      <c r="B24" s="8"/>
      <c r="C24" s="8"/>
      <c r="D24" s="9"/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/>
      <c r="AD24" s="8"/>
      <c r="AE24" s="9"/>
      <c r="AF24" s="8"/>
      <c r="AG24" s="8"/>
      <c r="AH24" s="9"/>
      <c r="AI24" s="8"/>
      <c r="AJ24" s="8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26"/>
      <c r="AV24" s="8"/>
      <c r="AW24" s="23"/>
    </row>
    <row r="25" spans="1:49">
      <c r="A25" s="7" t="s">
        <v>42</v>
      </c>
      <c r="B25" s="8"/>
      <c r="C25" s="8"/>
      <c r="D25" s="9"/>
      <c r="E25" s="8"/>
      <c r="F25" s="8"/>
      <c r="G25" s="9"/>
      <c r="H25" s="8"/>
      <c r="I25" s="8"/>
      <c r="J25" s="9"/>
      <c r="K25" s="8">
        <v>3</v>
      </c>
      <c r="L25" s="8">
        <v>3</v>
      </c>
      <c r="M25" s="9">
        <f>L25/K25</f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/>
      <c r="AG25" s="8"/>
      <c r="AH25" s="9"/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26">
        <f t="shared" si="4"/>
        <v>3</v>
      </c>
      <c r="AV25" s="8">
        <f t="shared" si="5"/>
        <v>3</v>
      </c>
      <c r="AW25" s="23">
        <f t="shared" si="6"/>
        <v>1</v>
      </c>
    </row>
    <row r="26" spans="1:49">
      <c r="A26" s="7" t="s">
        <v>43</v>
      </c>
      <c r="B26" s="8">
        <v>7</v>
      </c>
      <c r="C26" s="8">
        <v>7</v>
      </c>
      <c r="D26" s="9">
        <f>C26/B26</f>
        <v>1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v>1</v>
      </c>
      <c r="AG26" s="8">
        <v>1</v>
      </c>
      <c r="AH26" s="9">
        <f>AG26/AF26</f>
        <v>1</v>
      </c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26">
        <f t="shared" si="4"/>
        <v>8</v>
      </c>
      <c r="AV26" s="8">
        <f t="shared" si="5"/>
        <v>8</v>
      </c>
      <c r="AW26" s="23">
        <f t="shared" si="6"/>
        <v>1</v>
      </c>
    </row>
    <row r="27" spans="1:49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26"/>
      <c r="AV27" s="8"/>
      <c r="AW27" s="23"/>
    </row>
    <row r="28" spans="1:49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26"/>
      <c r="AV28" s="8"/>
      <c r="AW28" s="23"/>
    </row>
    <row r="29" spans="1:49">
      <c r="A29" s="10" t="s">
        <v>46</v>
      </c>
      <c r="B29" s="11">
        <f>SUM(B24:B28)</f>
        <v>7</v>
      </c>
      <c r="C29" s="11">
        <f>SUM(C24:C28)</f>
        <v>7</v>
      </c>
      <c r="D29" s="12">
        <f>C29/B29</f>
        <v>1</v>
      </c>
      <c r="E29" s="11"/>
      <c r="F29" s="11"/>
      <c r="G29" s="12"/>
      <c r="H29" s="11"/>
      <c r="I29" s="11"/>
      <c r="J29" s="12"/>
      <c r="K29" s="11">
        <f>SUM(K24:K28)</f>
        <v>3</v>
      </c>
      <c r="L29" s="11">
        <f>SUM(L24:L28)</f>
        <v>3</v>
      </c>
      <c r="M29" s="12">
        <f>L29/K29</f>
        <v>1</v>
      </c>
      <c r="N29" s="11"/>
      <c r="O29" s="11"/>
      <c r="P29" s="12"/>
      <c r="Q29" s="11"/>
      <c r="R29" s="11"/>
      <c r="S29" s="12"/>
      <c r="T29" s="11"/>
      <c r="U29" s="11"/>
      <c r="V29" s="12"/>
      <c r="W29" s="11"/>
      <c r="X29" s="11"/>
      <c r="Y29" s="12"/>
      <c r="Z29" s="11"/>
      <c r="AA29" s="11"/>
      <c r="AB29" s="12"/>
      <c r="AC29" s="11"/>
      <c r="AD29" s="11"/>
      <c r="AE29" s="12"/>
      <c r="AF29" s="11">
        <f>SUM(AF24:AF28)</f>
        <v>1</v>
      </c>
      <c r="AG29" s="11">
        <f>SUM(AG24:AG28)</f>
        <v>1</v>
      </c>
      <c r="AH29" s="12">
        <f>AG29/AF29</f>
        <v>1</v>
      </c>
      <c r="AI29" s="11"/>
      <c r="AJ29" s="11"/>
      <c r="AK29" s="12"/>
      <c r="AL29" s="11"/>
      <c r="AM29" s="11"/>
      <c r="AN29" s="12"/>
      <c r="AO29" s="11"/>
      <c r="AP29" s="11"/>
      <c r="AQ29" s="12"/>
      <c r="AR29" s="11"/>
      <c r="AS29" s="11"/>
      <c r="AT29" s="12"/>
      <c r="AU29" s="24">
        <f>B29+E29+H29+K29+N29+Q29+T29+W29+Z29+AC29+AF29+AI29+AL29+AO29+AR29</f>
        <v>11</v>
      </c>
      <c r="AV29" s="11">
        <f>C29+F29+I29+L29+O29+R29+U29+X29+AA29+AD29+AG29+AJ29+AM29+AP29+AS29</f>
        <v>11</v>
      </c>
      <c r="AW29" s="25">
        <f>AV29/AU29</f>
        <v>1</v>
      </c>
    </row>
    <row r="30" spans="1:49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26"/>
      <c r="AV30" s="8"/>
      <c r="AW30" s="23"/>
    </row>
    <row r="31" spans="1:49">
      <c r="A31" s="7" t="s">
        <v>48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26"/>
      <c r="AV31" s="8"/>
      <c r="AW31" s="23"/>
    </row>
    <row r="32" spans="1:49">
      <c r="A32" s="7" t="s">
        <v>49</v>
      </c>
      <c r="B32" s="8">
        <v>2</v>
      </c>
      <c r="C32" s="8">
        <v>2</v>
      </c>
      <c r="D32" s="9">
        <f>C32/B32</f>
        <v>1</v>
      </c>
      <c r="E32" s="8"/>
      <c r="F32" s="8"/>
      <c r="G32" s="9"/>
      <c r="H32" s="8"/>
      <c r="I32" s="8"/>
      <c r="J32" s="9"/>
      <c r="K32" s="8">
        <v>4</v>
      </c>
      <c r="L32" s="8">
        <v>4</v>
      </c>
      <c r="M32" s="9">
        <f>L32/K32</f>
        <v>1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9</v>
      </c>
      <c r="AG32" s="8">
        <v>9</v>
      </c>
      <c r="AH32" s="9">
        <f>AG32/AF32</f>
        <v>1</v>
      </c>
      <c r="AI32" s="8"/>
      <c r="AJ32" s="8"/>
      <c r="AK32" s="9"/>
      <c r="AL32" s="8"/>
      <c r="AM32" s="8"/>
      <c r="AN32" s="9"/>
      <c r="AO32" s="8"/>
      <c r="AP32" s="8"/>
      <c r="AQ32" s="9"/>
      <c r="AR32" s="8">
        <v>1</v>
      </c>
      <c r="AS32" s="8">
        <v>1</v>
      </c>
      <c r="AT32" s="9">
        <f>AS32/AR32</f>
        <v>1</v>
      </c>
      <c r="AU32" s="26">
        <f>B32+E32+H32+K32+N32+Q32+T32+W32+Z32+AC32+AF32+AI32+AL32+AO32+AR32</f>
        <v>16</v>
      </c>
      <c r="AV32" s="8">
        <f>C32+F32+I32+L32+O32+R32+U32+X32+AA32+AD32+AG32+AJ32+AM32+AP32+AS32</f>
        <v>16</v>
      </c>
      <c r="AW32" s="23">
        <f>AV32/AU32</f>
        <v>1</v>
      </c>
    </row>
    <row r="33" spans="1:49">
      <c r="A33" s="7" t="s">
        <v>50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26"/>
      <c r="AV33" s="8"/>
      <c r="AW33" s="23"/>
    </row>
    <row r="34" spans="1:49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26"/>
      <c r="AV34" s="8"/>
      <c r="AW34" s="23"/>
    </row>
    <row r="35" spans="1:49">
      <c r="A35" s="10" t="s">
        <v>52</v>
      </c>
      <c r="B35" s="11">
        <f>SUM(B30:B34)</f>
        <v>2</v>
      </c>
      <c r="C35" s="11">
        <f>SUM(C30:C34)</f>
        <v>2</v>
      </c>
      <c r="D35" s="12">
        <f>C35/B35</f>
        <v>1</v>
      </c>
      <c r="E35" s="11"/>
      <c r="F35" s="11"/>
      <c r="G35" s="12"/>
      <c r="H35" s="11"/>
      <c r="I35" s="11"/>
      <c r="J35" s="12"/>
      <c r="K35" s="11">
        <f>SUM(K30:K34)</f>
        <v>4</v>
      </c>
      <c r="L35" s="11">
        <f>SUM(L30:L34)</f>
        <v>4</v>
      </c>
      <c r="M35" s="12">
        <f>L35/K35</f>
        <v>1</v>
      </c>
      <c r="N35" s="11"/>
      <c r="O35" s="11"/>
      <c r="P35" s="12"/>
      <c r="Q35" s="11"/>
      <c r="R35" s="11"/>
      <c r="S35" s="12"/>
      <c r="T35" s="11"/>
      <c r="U35" s="11"/>
      <c r="V35" s="12"/>
      <c r="W35" s="11"/>
      <c r="X35" s="11"/>
      <c r="Y35" s="12"/>
      <c r="Z35" s="11"/>
      <c r="AA35" s="11"/>
      <c r="AB35" s="12"/>
      <c r="AC35" s="11"/>
      <c r="AD35" s="11"/>
      <c r="AE35" s="12"/>
      <c r="AF35" s="11">
        <f>SUM(AF30:AF34)</f>
        <v>9</v>
      </c>
      <c r="AG35" s="11">
        <f>SUM(AG30:AG34)</f>
        <v>9</v>
      </c>
      <c r="AH35" s="12">
        <f>AG35/AF35</f>
        <v>1</v>
      </c>
      <c r="AI35" s="11"/>
      <c r="AJ35" s="11"/>
      <c r="AK35" s="12"/>
      <c r="AL35" s="11"/>
      <c r="AM35" s="11"/>
      <c r="AN35" s="12"/>
      <c r="AO35" s="11"/>
      <c r="AP35" s="11"/>
      <c r="AQ35" s="12"/>
      <c r="AR35" s="11">
        <f>SUM(AR30:AR34)</f>
        <v>1</v>
      </c>
      <c r="AS35" s="11">
        <f>SUM(AS30:AS34)</f>
        <v>1</v>
      </c>
      <c r="AT35" s="12">
        <f>AS35/AR35</f>
        <v>1</v>
      </c>
      <c r="AU35" s="24">
        <f>B35+E35+H35+K35+N35+Q35+T35+W35+Z35+AC35+AF35+AI35+AL35+AO35+AR35</f>
        <v>16</v>
      </c>
      <c r="AV35" s="11">
        <f>C35+F35+I35+L35+O35+R35+U35+X35+AA35+AD35+AG35+AJ35+AM35+AP35+AS35</f>
        <v>16</v>
      </c>
      <c r="AW35" s="25">
        <f>AV35/AU35</f>
        <v>1</v>
      </c>
    </row>
    <row r="36" spans="1:49">
      <c r="A36" s="10" t="s">
        <v>53</v>
      </c>
      <c r="B36" s="11">
        <f>B29+B35</f>
        <v>9</v>
      </c>
      <c r="C36" s="11">
        <f>C29+C35</f>
        <v>9</v>
      </c>
      <c r="D36" s="12">
        <f>C36/B36</f>
        <v>1</v>
      </c>
      <c r="E36" s="11"/>
      <c r="F36" s="11"/>
      <c r="G36" s="12"/>
      <c r="H36" s="11"/>
      <c r="I36" s="11"/>
      <c r="J36" s="12"/>
      <c r="K36" s="11">
        <f>K29+K35</f>
        <v>7</v>
      </c>
      <c r="L36" s="11">
        <f>L29+L35</f>
        <v>7</v>
      </c>
      <c r="M36" s="12">
        <f>L36/K36</f>
        <v>1</v>
      </c>
      <c r="N36" s="11"/>
      <c r="O36" s="11"/>
      <c r="P36" s="12"/>
      <c r="Q36" s="11"/>
      <c r="R36" s="11"/>
      <c r="S36" s="12"/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>
        <f>AF29+AF35</f>
        <v>10</v>
      </c>
      <c r="AG36" s="11">
        <f>AG29+AG35</f>
        <v>10</v>
      </c>
      <c r="AH36" s="12">
        <f>AG36/AF36</f>
        <v>1</v>
      </c>
      <c r="AI36" s="11"/>
      <c r="AJ36" s="11"/>
      <c r="AK36" s="12"/>
      <c r="AL36" s="11"/>
      <c r="AM36" s="11"/>
      <c r="AN36" s="12"/>
      <c r="AO36" s="11"/>
      <c r="AP36" s="11"/>
      <c r="AQ36" s="12"/>
      <c r="AR36" s="11">
        <f>AR29+AR35</f>
        <v>1</v>
      </c>
      <c r="AS36" s="11">
        <f>AS29+AS35</f>
        <v>1</v>
      </c>
      <c r="AT36" s="12">
        <f>AS36/AR36</f>
        <v>1</v>
      </c>
      <c r="AU36" s="24">
        <f>B36+E36+H36+K36+N36+Q36+T36+W36+Z36+AC36+AF36+AI36+AL36+AO36+AR36</f>
        <v>27</v>
      </c>
      <c r="AV36" s="11">
        <f>C36+F36+I36+L36+O36+R36+U36+X36+AA36+AD36+AG36+AJ36+AM36+AP36+AS36</f>
        <v>27</v>
      </c>
      <c r="AW36" s="25">
        <f>AV36/AU36</f>
        <v>1</v>
      </c>
    </row>
    <row r="37" spans="1:49">
      <c r="A37" s="7" t="s">
        <v>54</v>
      </c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/>
      <c r="AD37" s="8"/>
      <c r="AE37" s="9"/>
      <c r="AF37" s="8"/>
      <c r="AG37" s="8"/>
      <c r="AH37" s="9"/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26"/>
      <c r="AV37" s="8"/>
      <c r="AW37" s="23"/>
    </row>
    <row r="38" spans="1:49">
      <c r="A38" s="7" t="s">
        <v>55</v>
      </c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/>
      <c r="AG38" s="8"/>
      <c r="AH38" s="9"/>
      <c r="AI38" s="8"/>
      <c r="AJ38" s="8"/>
      <c r="AK38" s="9"/>
      <c r="AL38" s="8"/>
      <c r="AM38" s="8"/>
      <c r="AN38" s="9"/>
      <c r="AO38" s="8">
        <v>1</v>
      </c>
      <c r="AP38" s="8">
        <v>1</v>
      </c>
      <c r="AQ38" s="9">
        <f>AP38/AO38</f>
        <v>1</v>
      </c>
      <c r="AR38" s="8"/>
      <c r="AS38" s="8"/>
      <c r="AT38" s="9"/>
      <c r="AU38" s="26">
        <f>B38+E38+H38+K38+N38+Q38+T38+W38+Z38+AC38+AF38+AI38+AL38+AO38+AR38</f>
        <v>1</v>
      </c>
      <c r="AV38" s="8">
        <f>C38+F38+I38+L38+O38+R38+U38+X38+AA38+AD38+AG38+AJ38+AM38+AP38+AS38</f>
        <v>1</v>
      </c>
      <c r="AW38" s="23">
        <f>AV38/AU38</f>
        <v>1</v>
      </c>
    </row>
    <row r="39" spans="1:49">
      <c r="A39" s="7" t="s">
        <v>56</v>
      </c>
      <c r="B39" s="8">
        <v>4</v>
      </c>
      <c r="C39" s="8">
        <v>4</v>
      </c>
      <c r="D39" s="9">
        <f>C39/B39</f>
        <v>1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1</v>
      </c>
      <c r="AG39" s="8">
        <v>1</v>
      </c>
      <c r="AH39" s="9">
        <f>AG39/AF39</f>
        <v>1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26">
        <f>B39+E39+H39+K39+N39+Q39+T39+W39+Z39+AC39+AF39+AI39+AL39+AO39+AR39</f>
        <v>5</v>
      </c>
      <c r="AV39" s="8">
        <f>C39+F39+I39+L39+O39+R39+U39+X39+AA39+AD39+AG39+AJ39+AM39+AP39+AS39</f>
        <v>5</v>
      </c>
      <c r="AW39" s="23">
        <f>AV39/AU39</f>
        <v>1</v>
      </c>
    </row>
    <row r="40" spans="1:49">
      <c r="A40" s="7" t="s">
        <v>57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/>
      <c r="AG40" s="8"/>
      <c r="AH40" s="9"/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26"/>
      <c r="AV40" s="8"/>
      <c r="AW40" s="23"/>
    </row>
    <row r="41" spans="1:49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26"/>
      <c r="AV41" s="8"/>
      <c r="AW41" s="23"/>
    </row>
    <row r="42" spans="1:49">
      <c r="A42" s="10" t="s">
        <v>59</v>
      </c>
      <c r="B42" s="11">
        <f>SUM(B37:B41)</f>
        <v>4</v>
      </c>
      <c r="C42" s="11">
        <f>SUM(C37:C41)</f>
        <v>4</v>
      </c>
      <c r="D42" s="12">
        <f>C42/B42</f>
        <v>1</v>
      </c>
      <c r="E42" s="11"/>
      <c r="F42" s="11"/>
      <c r="G42" s="12"/>
      <c r="H42" s="11"/>
      <c r="I42" s="11"/>
      <c r="J42" s="12"/>
      <c r="K42" s="11">
        <f>SUM(K37:K41)</f>
        <v>0</v>
      </c>
      <c r="L42" s="11">
        <f>SUM(L37:L41)</f>
        <v>0</v>
      </c>
      <c r="M42" s="12" t="e">
        <f>L42/K42</f>
        <v>#DIV/0!</v>
      </c>
      <c r="N42" s="11"/>
      <c r="O42" s="11"/>
      <c r="P42" s="12"/>
      <c r="Q42" s="11"/>
      <c r="R42" s="11"/>
      <c r="S42" s="12"/>
      <c r="T42" s="11"/>
      <c r="U42" s="11"/>
      <c r="V42" s="12"/>
      <c r="W42" s="11"/>
      <c r="X42" s="11"/>
      <c r="Y42" s="12"/>
      <c r="Z42" s="11"/>
      <c r="AA42" s="11"/>
      <c r="AB42" s="12"/>
      <c r="AC42" s="11"/>
      <c r="AD42" s="11"/>
      <c r="AE42" s="12"/>
      <c r="AF42" s="11">
        <f>SUM(AF37:AF41)</f>
        <v>1</v>
      </c>
      <c r="AG42" s="11">
        <f>SUM(AG37:AG41)</f>
        <v>1</v>
      </c>
      <c r="AH42" s="12">
        <f>AG42/AF42</f>
        <v>1</v>
      </c>
      <c r="AI42" s="11"/>
      <c r="AJ42" s="11"/>
      <c r="AK42" s="12"/>
      <c r="AL42" s="11"/>
      <c r="AM42" s="11"/>
      <c r="AN42" s="12"/>
      <c r="AO42" s="11">
        <f>SUM(AO37:AO41)</f>
        <v>1</v>
      </c>
      <c r="AP42" s="11">
        <f>SUM(AP37:AP41)</f>
        <v>1</v>
      </c>
      <c r="AQ42" s="12">
        <f>AP42/AO42</f>
        <v>1</v>
      </c>
      <c r="AR42" s="11"/>
      <c r="AS42" s="11"/>
      <c r="AT42" s="12"/>
      <c r="AU42" s="24">
        <f>B42+E42+H42+K42+N42+Q42+T42+W42+Z42+AC42+AF42+AI42+AL42+AO42+AR42</f>
        <v>6</v>
      </c>
      <c r="AV42" s="11">
        <f>C42+F42+I42+L42+O42+R42+U42+X42+AA42+AD42+AG42+AJ42+AM42+AP42+AS42</f>
        <v>6</v>
      </c>
      <c r="AW42" s="25">
        <f>AV42/AU42</f>
        <v>1</v>
      </c>
    </row>
    <row r="43" spans="1:49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/>
      <c r="AG43" s="8"/>
      <c r="AH43" s="9"/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26"/>
      <c r="AV43" s="8"/>
      <c r="AW43" s="23"/>
    </row>
    <row r="44" spans="1:49">
      <c r="A44" s="7" t="s">
        <v>61</v>
      </c>
      <c r="B44" s="8">
        <v>1</v>
      </c>
      <c r="C44" s="8">
        <v>1</v>
      </c>
      <c r="D44" s="9">
        <f>C44/B44</f>
        <v>1</v>
      </c>
      <c r="E44" s="8"/>
      <c r="F44" s="8"/>
      <c r="G44" s="9"/>
      <c r="H44" s="8"/>
      <c r="I44" s="8"/>
      <c r="J44" s="9"/>
      <c r="K44" s="8">
        <v>1</v>
      </c>
      <c r="L44" s="8">
        <v>1</v>
      </c>
      <c r="M44" s="9">
        <f>L44/K44</f>
        <v>1</v>
      </c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9"/>
      <c r="AO44" s="8">
        <v>3</v>
      </c>
      <c r="AP44" s="8">
        <v>3</v>
      </c>
      <c r="AQ44" s="9">
        <f>AP44/AO44</f>
        <v>1</v>
      </c>
      <c r="AR44" s="8"/>
      <c r="AS44" s="8"/>
      <c r="AT44" s="9"/>
      <c r="AU44" s="26">
        <f>B44+E44+H44+K44+N44+Q44+T44+W44+Z44+AC44+AF44+AI44+AL44+AO44+AR44</f>
        <v>5</v>
      </c>
      <c r="AV44" s="8">
        <f>C44+F44+I44+L44+O44+R44+U44+X44+AA44+AD44+AG44+AJ44+AM44+AP44+AS44</f>
        <v>5</v>
      </c>
      <c r="AW44" s="23">
        <f>AV44/AU44</f>
        <v>1</v>
      </c>
    </row>
    <row r="45" spans="1:49">
      <c r="A45" s="7" t="s">
        <v>62</v>
      </c>
      <c r="B45" s="8">
        <v>2</v>
      </c>
      <c r="C45" s="8">
        <v>2</v>
      </c>
      <c r="D45" s="9">
        <f>C45/B45</f>
        <v>1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>
        <v>2</v>
      </c>
      <c r="AS45" s="8">
        <v>2</v>
      </c>
      <c r="AT45" s="9">
        <f>AS45/AR45</f>
        <v>1</v>
      </c>
      <c r="AU45" s="26">
        <f>B45+E45+H45+K45+N45+Q45+T45+W45+Z45+AC45+AF45+AI45+AL45+AO45+AR45</f>
        <v>4</v>
      </c>
      <c r="AV45" s="8">
        <f>C45+F45+I45+L45+O45+R45+U45+X45+AA45+AD45+AG45+AJ45+AM45+AP45+AS45</f>
        <v>4</v>
      </c>
      <c r="AW45" s="23">
        <f>AV45/AU45</f>
        <v>1</v>
      </c>
    </row>
    <row r="46" spans="1:49">
      <c r="A46" s="7" t="s">
        <v>63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26"/>
      <c r="AV46" s="8"/>
      <c r="AW46" s="23"/>
    </row>
    <row r="47" spans="1:49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26"/>
      <c r="AV47" s="8"/>
      <c r="AW47" s="23"/>
    </row>
    <row r="48" spans="1:49">
      <c r="A48" s="10" t="s">
        <v>65</v>
      </c>
      <c r="B48" s="11">
        <f>SUM(B43:B47)</f>
        <v>3</v>
      </c>
      <c r="C48" s="11">
        <f>SUM(C43:C47)</f>
        <v>3</v>
      </c>
      <c r="D48" s="12">
        <f>C48/B48</f>
        <v>1</v>
      </c>
      <c r="E48" s="11"/>
      <c r="F48" s="11"/>
      <c r="G48" s="12"/>
      <c r="H48" s="11"/>
      <c r="I48" s="11"/>
      <c r="J48" s="12"/>
      <c r="K48" s="11">
        <f>SUM(K43:K47)</f>
        <v>1</v>
      </c>
      <c r="L48" s="11">
        <f>SUM(L43:L47)</f>
        <v>1</v>
      </c>
      <c r="M48" s="12">
        <f>L48/K48</f>
        <v>1</v>
      </c>
      <c r="N48" s="11"/>
      <c r="O48" s="11"/>
      <c r="P48" s="12"/>
      <c r="Q48" s="11"/>
      <c r="R48" s="11"/>
      <c r="S48" s="12"/>
      <c r="T48" s="11"/>
      <c r="U48" s="11"/>
      <c r="V48" s="12"/>
      <c r="W48" s="11"/>
      <c r="X48" s="11"/>
      <c r="Y48" s="12"/>
      <c r="Z48" s="11"/>
      <c r="AA48" s="11"/>
      <c r="AB48" s="12"/>
      <c r="AC48" s="11"/>
      <c r="AD48" s="11"/>
      <c r="AE48" s="12"/>
      <c r="AF48" s="11"/>
      <c r="AG48" s="11"/>
      <c r="AH48" s="12"/>
      <c r="AI48" s="11"/>
      <c r="AJ48" s="11"/>
      <c r="AK48" s="12"/>
      <c r="AL48" s="11"/>
      <c r="AM48" s="11"/>
      <c r="AN48" s="12"/>
      <c r="AO48" s="11">
        <f>SUM(AO43:AO47)</f>
        <v>3</v>
      </c>
      <c r="AP48" s="11">
        <f>SUM(AP43:AP47)</f>
        <v>3</v>
      </c>
      <c r="AQ48" s="12">
        <f>AP48/AO48</f>
        <v>1</v>
      </c>
      <c r="AR48" s="11">
        <f>SUM(AR43:AR47)</f>
        <v>2</v>
      </c>
      <c r="AS48" s="11">
        <f>SUM(AS43:AS47)</f>
        <v>2</v>
      </c>
      <c r="AT48" s="12">
        <f>AS48/AR48</f>
        <v>1</v>
      </c>
      <c r="AU48" s="24">
        <f t="shared" ref="AU48:AV51" si="7">B48+E48+H48+K48+N48+Q48+T48+W48+Z48+AC48+AF48+AI48+AL48+AO48+AR48</f>
        <v>9</v>
      </c>
      <c r="AV48" s="11">
        <f t="shared" si="7"/>
        <v>9</v>
      </c>
      <c r="AW48" s="25">
        <f>AV48/AU48</f>
        <v>1</v>
      </c>
    </row>
    <row r="49" spans="1:49">
      <c r="A49" s="10" t="s">
        <v>66</v>
      </c>
      <c r="B49" s="11">
        <f>B42+B48</f>
        <v>7</v>
      </c>
      <c r="C49" s="11">
        <f>C42+C48</f>
        <v>7</v>
      </c>
      <c r="D49" s="12">
        <f>C49/B49</f>
        <v>1</v>
      </c>
      <c r="E49" s="11"/>
      <c r="F49" s="11"/>
      <c r="G49" s="12"/>
      <c r="H49" s="11"/>
      <c r="I49" s="11"/>
      <c r="J49" s="12"/>
      <c r="K49" s="11">
        <f>K42+K48</f>
        <v>1</v>
      </c>
      <c r="L49" s="11">
        <f>L42+L48</f>
        <v>1</v>
      </c>
      <c r="M49" s="12">
        <f>L49/K49</f>
        <v>1</v>
      </c>
      <c r="N49" s="11"/>
      <c r="O49" s="11"/>
      <c r="P49" s="12"/>
      <c r="Q49" s="11"/>
      <c r="R49" s="11"/>
      <c r="S49" s="12"/>
      <c r="T49" s="11"/>
      <c r="U49" s="11"/>
      <c r="V49" s="12"/>
      <c r="W49" s="11"/>
      <c r="X49" s="11"/>
      <c r="Y49" s="12"/>
      <c r="Z49" s="11"/>
      <c r="AA49" s="11"/>
      <c r="AB49" s="12"/>
      <c r="AC49" s="11"/>
      <c r="AD49" s="11"/>
      <c r="AE49" s="12"/>
      <c r="AF49" s="11">
        <f>AF42+AF48</f>
        <v>1</v>
      </c>
      <c r="AG49" s="11">
        <f>AG42+AG48</f>
        <v>1</v>
      </c>
      <c r="AH49" s="12">
        <f>AG49/AF49</f>
        <v>1</v>
      </c>
      <c r="AI49" s="11"/>
      <c r="AJ49" s="11"/>
      <c r="AK49" s="12"/>
      <c r="AL49" s="11"/>
      <c r="AM49" s="11"/>
      <c r="AN49" s="12"/>
      <c r="AO49" s="11">
        <f>AO42+AO48</f>
        <v>4</v>
      </c>
      <c r="AP49" s="11">
        <f>AP42+AP48</f>
        <v>4</v>
      </c>
      <c r="AQ49" s="12">
        <f>AP49/AO49</f>
        <v>1</v>
      </c>
      <c r="AR49" s="11">
        <f>AR42+AR48</f>
        <v>2</v>
      </c>
      <c r="AS49" s="11">
        <f>AS42+AS48</f>
        <v>2</v>
      </c>
      <c r="AT49" s="12">
        <f>AS49/AR49</f>
        <v>1</v>
      </c>
      <c r="AU49" s="24">
        <f t="shared" si="7"/>
        <v>15</v>
      </c>
      <c r="AV49" s="11">
        <f t="shared" si="7"/>
        <v>15</v>
      </c>
      <c r="AW49" s="25">
        <f>AV49/AU49</f>
        <v>1</v>
      </c>
    </row>
    <row r="50" customHeight="1" spans="1:49">
      <c r="A50" s="10" t="s">
        <v>67</v>
      </c>
      <c r="B50" s="11">
        <f>B36+B49</f>
        <v>16</v>
      </c>
      <c r="C50" s="11">
        <f>C36+C49</f>
        <v>16</v>
      </c>
      <c r="D50" s="12">
        <f>C50/B50</f>
        <v>1</v>
      </c>
      <c r="E50" s="11"/>
      <c r="F50" s="11"/>
      <c r="G50" s="12"/>
      <c r="H50" s="11"/>
      <c r="I50" s="11"/>
      <c r="J50" s="12"/>
      <c r="K50" s="11">
        <f>K36+K49</f>
        <v>8</v>
      </c>
      <c r="L50" s="11">
        <f>L36+L49</f>
        <v>8</v>
      </c>
      <c r="M50" s="12">
        <f>L50/K50</f>
        <v>1</v>
      </c>
      <c r="N50" s="11"/>
      <c r="O50" s="11"/>
      <c r="P50" s="12"/>
      <c r="Q50" s="11"/>
      <c r="R50" s="11"/>
      <c r="S50" s="12"/>
      <c r="T50" s="11"/>
      <c r="U50" s="11"/>
      <c r="V50" s="12"/>
      <c r="W50" s="11"/>
      <c r="X50" s="11"/>
      <c r="Y50" s="12"/>
      <c r="Z50" s="11"/>
      <c r="AA50" s="11"/>
      <c r="AB50" s="12"/>
      <c r="AC50" s="11"/>
      <c r="AD50" s="11"/>
      <c r="AE50" s="12"/>
      <c r="AF50" s="11">
        <f>AF36+AF49</f>
        <v>11</v>
      </c>
      <c r="AG50" s="11">
        <f>AG36+AG49</f>
        <v>11</v>
      </c>
      <c r="AH50" s="12">
        <f>AG50/AF50</f>
        <v>1</v>
      </c>
      <c r="AI50" s="11"/>
      <c r="AJ50" s="11"/>
      <c r="AK50" s="12"/>
      <c r="AL50" s="11"/>
      <c r="AM50" s="11"/>
      <c r="AN50" s="12"/>
      <c r="AO50" s="11">
        <f>AO36+AO49</f>
        <v>4</v>
      </c>
      <c r="AP50" s="11">
        <f>AP36+AP49</f>
        <v>4</v>
      </c>
      <c r="AQ50" s="12">
        <f>AP50/AO50</f>
        <v>1</v>
      </c>
      <c r="AR50" s="11">
        <f>AR36+AR49</f>
        <v>3</v>
      </c>
      <c r="AS50" s="11">
        <f>AS36+AS49</f>
        <v>3</v>
      </c>
      <c r="AT50" s="12">
        <f>AS50/AR50</f>
        <v>1</v>
      </c>
      <c r="AU50" s="24">
        <f t="shared" si="7"/>
        <v>42</v>
      </c>
      <c r="AV50" s="11">
        <f t="shared" si="7"/>
        <v>42</v>
      </c>
      <c r="AW50" s="25">
        <f>AV50/AU50</f>
        <v>1</v>
      </c>
    </row>
    <row r="51" customHeight="1" spans="1:49">
      <c r="A51" s="10" t="s">
        <v>68</v>
      </c>
      <c r="B51" s="11">
        <f>B23+B50</f>
        <v>23</v>
      </c>
      <c r="C51" s="11">
        <f>C23+C50</f>
        <v>23</v>
      </c>
      <c r="D51" s="12">
        <f>C51/B51</f>
        <v>1</v>
      </c>
      <c r="E51" s="11">
        <f>E23+E50</f>
        <v>3</v>
      </c>
      <c r="F51" s="11">
        <f>F23+F50</f>
        <v>2</v>
      </c>
      <c r="G51" s="12">
        <f>F51/E51</f>
        <v>0.666666666666667</v>
      </c>
      <c r="H51" s="11"/>
      <c r="I51" s="11"/>
      <c r="J51" s="12"/>
      <c r="K51" s="11">
        <f>K23+K50</f>
        <v>17</v>
      </c>
      <c r="L51" s="11">
        <f>L23+L50</f>
        <v>17</v>
      </c>
      <c r="M51" s="12">
        <f>L51/K51</f>
        <v>1</v>
      </c>
      <c r="N51" s="11"/>
      <c r="O51" s="11"/>
      <c r="P51" s="12"/>
      <c r="Q51" s="11">
        <f>Q23+Q50</f>
        <v>5</v>
      </c>
      <c r="R51" s="11">
        <f>R23+R50</f>
        <v>5</v>
      </c>
      <c r="S51" s="12">
        <f>R51/Q51</f>
        <v>1</v>
      </c>
      <c r="T51" s="11">
        <f>T23+T50</f>
        <v>1</v>
      </c>
      <c r="U51" s="11">
        <f>U23+U50</f>
        <v>1</v>
      </c>
      <c r="V51" s="12">
        <f>U51/T51</f>
        <v>1</v>
      </c>
      <c r="W51" s="11"/>
      <c r="X51" s="11"/>
      <c r="Y51" s="12"/>
      <c r="Z51" s="11">
        <f>Z23+Z50</f>
        <v>1</v>
      </c>
      <c r="AA51" s="11">
        <f>AA23+AA50</f>
        <v>1</v>
      </c>
      <c r="AB51" s="12">
        <f>AA51/Z51</f>
        <v>1</v>
      </c>
      <c r="AC51" s="11"/>
      <c r="AD51" s="11"/>
      <c r="AE51" s="12"/>
      <c r="AF51" s="11">
        <f>AF23+AF50</f>
        <v>11</v>
      </c>
      <c r="AG51" s="11">
        <f>AG23+AG50</f>
        <v>11</v>
      </c>
      <c r="AH51" s="12">
        <f>AG51/AF51</f>
        <v>1</v>
      </c>
      <c r="AI51" s="11">
        <f>AI23+AI50</f>
        <v>1</v>
      </c>
      <c r="AJ51" s="11">
        <f>AJ23+AJ50</f>
        <v>0</v>
      </c>
      <c r="AK51" s="12">
        <f>AJ51/AI51</f>
        <v>0</v>
      </c>
      <c r="AL51" s="11">
        <f>AL23+AL50</f>
        <v>4</v>
      </c>
      <c r="AM51" s="11">
        <f>AM23+AM50</f>
        <v>4</v>
      </c>
      <c r="AN51" s="12">
        <f>AM51/AL51</f>
        <v>1</v>
      </c>
      <c r="AO51" s="11">
        <f>AO23+AO50</f>
        <v>7</v>
      </c>
      <c r="AP51" s="11">
        <f>AP23+AP50</f>
        <v>7</v>
      </c>
      <c r="AQ51" s="12">
        <f>AP51/AO51</f>
        <v>1</v>
      </c>
      <c r="AR51" s="11">
        <f>AR23+AR50</f>
        <v>3</v>
      </c>
      <c r="AS51" s="11">
        <f>AS23+AS50</f>
        <v>3</v>
      </c>
      <c r="AT51" s="12">
        <f>AS51/AR51</f>
        <v>1</v>
      </c>
      <c r="AU51" s="27">
        <f t="shared" si="7"/>
        <v>76</v>
      </c>
      <c r="AV51" s="28">
        <f t="shared" si="7"/>
        <v>74</v>
      </c>
      <c r="AW51" s="29">
        <f>AV51/AU51</f>
        <v>0.973684210526316</v>
      </c>
    </row>
    <row r="52" ht="60" customHeight="1" spans="1:49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19">
    <mergeCell ref="A1:AW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R25" activePane="bottomRight" state="frozen"/>
      <selection/>
      <selection pane="topRight"/>
      <selection pane="bottomLeft"/>
      <selection pane="bottomRight" activeCell="O11" sqref="O11"/>
    </sheetView>
  </sheetViews>
  <sheetFormatPr defaultColWidth="9.13333333333333" defaultRowHeight="13.5"/>
  <cols>
    <col min="1" max="1" width="23.6" style="1" customWidth="1"/>
    <col min="2" max="49" width="5.4" style="2" customWidth="1"/>
    <col min="50" max="16384" width="9.13333333333333" style="2"/>
  </cols>
  <sheetData>
    <row r="1" ht="28.15" customHeight="1" spans="1:49">
      <c r="A1" s="32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ht="28.15" customHeight="1" spans="1:4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17" t="s">
        <v>17</v>
      </c>
      <c r="AV2" s="18"/>
      <c r="AW2" s="19"/>
    </row>
    <row r="3" ht="28.15" customHeight="1" spans="1:49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20" t="s">
        <v>18</v>
      </c>
      <c r="AV3" s="6" t="s">
        <v>19</v>
      </c>
      <c r="AW3" s="21" t="s">
        <v>20</v>
      </c>
    </row>
    <row r="4" spans="1:49">
      <c r="A4" s="7" t="s">
        <v>21</v>
      </c>
      <c r="B4" s="8">
        <v>32</v>
      </c>
      <c r="C4" s="8">
        <v>27</v>
      </c>
      <c r="D4" s="9">
        <f t="shared" ref="D4:D12" si="0">C4/B4</f>
        <v>0.84375</v>
      </c>
      <c r="E4" s="8">
        <v>73</v>
      </c>
      <c r="F4" s="8">
        <v>62</v>
      </c>
      <c r="G4" s="9">
        <f t="shared" ref="G4:G12" si="1">F4/E4</f>
        <v>0.849315068493151</v>
      </c>
      <c r="H4" s="8"/>
      <c r="I4" s="8"/>
      <c r="J4" s="9"/>
      <c r="K4" s="8">
        <v>33</v>
      </c>
      <c r="L4" s="8">
        <v>30</v>
      </c>
      <c r="M4" s="9">
        <f t="shared" ref="M4:M12" si="2">L4/K4</f>
        <v>0.909090909090909</v>
      </c>
      <c r="N4" s="8">
        <v>45</v>
      </c>
      <c r="O4" s="8">
        <v>39</v>
      </c>
      <c r="P4" s="9">
        <f>O4/N4</f>
        <v>0.866666666666667</v>
      </c>
      <c r="Q4" s="8"/>
      <c r="R4" s="8"/>
      <c r="S4" s="9"/>
      <c r="T4" s="8"/>
      <c r="U4" s="8"/>
      <c r="V4" s="9"/>
      <c r="W4" s="8">
        <v>46</v>
      </c>
      <c r="X4" s="8">
        <v>42</v>
      </c>
      <c r="Y4" s="9">
        <f>X4/W4</f>
        <v>0.91304347826087</v>
      </c>
      <c r="Z4" s="8">
        <v>57</v>
      </c>
      <c r="AA4" s="8">
        <v>48</v>
      </c>
      <c r="AB4" s="9">
        <f t="shared" ref="AB4:AB10" si="3">AA4/Z4</f>
        <v>0.842105263157895</v>
      </c>
      <c r="AC4" s="8">
        <v>37</v>
      </c>
      <c r="AD4" s="8">
        <v>28</v>
      </c>
      <c r="AE4" s="9">
        <f t="shared" ref="AE4:AE12" si="4">AD4/AC4</f>
        <v>0.756756756756757</v>
      </c>
      <c r="AF4" s="8">
        <v>18</v>
      </c>
      <c r="AG4" s="8">
        <v>14</v>
      </c>
      <c r="AH4" s="9">
        <f>AG4/AF4</f>
        <v>0.777777777777778</v>
      </c>
      <c r="AI4" s="8">
        <v>110</v>
      </c>
      <c r="AJ4" s="8">
        <v>62</v>
      </c>
      <c r="AK4" s="9">
        <f t="shared" ref="AK4:AK10" si="5">AJ4/AI4</f>
        <v>0.563636363636364</v>
      </c>
      <c r="AL4" s="8">
        <v>47</v>
      </c>
      <c r="AM4" s="8">
        <v>36</v>
      </c>
      <c r="AN4" s="9">
        <f>AM4/AL4</f>
        <v>0.765957446808511</v>
      </c>
      <c r="AO4" s="8">
        <v>1</v>
      </c>
      <c r="AP4" s="8">
        <v>1</v>
      </c>
      <c r="AQ4" s="9">
        <f t="shared" ref="AQ4:AQ10" si="6">AP4/AO4</f>
        <v>1</v>
      </c>
      <c r="AR4" s="8"/>
      <c r="AS4" s="8"/>
      <c r="AT4" s="9"/>
      <c r="AU4" s="22">
        <f t="shared" ref="AU4:AU12" si="7">B4+E4+H4+K4+N4+Q4+T4+W4+Z4+AC4+AF4+AI4+AL4+AO4+AR4</f>
        <v>499</v>
      </c>
      <c r="AV4" s="8">
        <f t="shared" ref="AV4:AV12" si="8">C4+F4+I4+L4+O4+R4+U4+X4+AA4+AD4+AG4+AJ4+AM4+AP4+AS4</f>
        <v>389</v>
      </c>
      <c r="AW4" s="23">
        <f t="shared" ref="AW4:AW12" si="9">AV4/AU4</f>
        <v>0.779559118236473</v>
      </c>
    </row>
    <row r="5" spans="1:49">
      <c r="A5" s="7" t="s">
        <v>22</v>
      </c>
      <c r="B5" s="8">
        <v>36</v>
      </c>
      <c r="C5" s="8">
        <v>34</v>
      </c>
      <c r="D5" s="9">
        <f t="shared" si="0"/>
        <v>0.944444444444444</v>
      </c>
      <c r="E5" s="8">
        <v>30</v>
      </c>
      <c r="F5" s="8">
        <v>21</v>
      </c>
      <c r="G5" s="9">
        <f t="shared" si="1"/>
        <v>0.7</v>
      </c>
      <c r="H5" s="8"/>
      <c r="I5" s="8"/>
      <c r="J5" s="9"/>
      <c r="K5" s="8">
        <v>2</v>
      </c>
      <c r="L5" s="8">
        <v>2</v>
      </c>
      <c r="M5" s="9">
        <f t="shared" si="2"/>
        <v>1</v>
      </c>
      <c r="N5" s="8">
        <v>5</v>
      </c>
      <c r="O5" s="8">
        <v>4</v>
      </c>
      <c r="P5" s="9">
        <f>O5/N5</f>
        <v>0.8</v>
      </c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>
        <v>5</v>
      </c>
      <c r="AM5" s="8">
        <v>4</v>
      </c>
      <c r="AN5" s="9">
        <f t="shared" ref="AN5:AN12" si="10">AM5/AL5</f>
        <v>0.8</v>
      </c>
      <c r="AO5" s="8"/>
      <c r="AP5" s="8"/>
      <c r="AQ5" s="9"/>
      <c r="AR5" s="8"/>
      <c r="AS5" s="8"/>
      <c r="AT5" s="9"/>
      <c r="AU5" s="22">
        <f t="shared" si="7"/>
        <v>78</v>
      </c>
      <c r="AV5" s="8">
        <f t="shared" si="8"/>
        <v>65</v>
      </c>
      <c r="AW5" s="23">
        <f t="shared" si="9"/>
        <v>0.833333333333333</v>
      </c>
    </row>
    <row r="6" spans="1:49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22"/>
      <c r="AV6" s="8"/>
      <c r="AW6" s="23"/>
    </row>
    <row r="7" spans="1:49">
      <c r="A7" s="7" t="s">
        <v>24</v>
      </c>
      <c r="B7" s="8"/>
      <c r="C7" s="8"/>
      <c r="D7" s="9"/>
      <c r="E7" s="8"/>
      <c r="F7" s="8"/>
      <c r="G7" s="9"/>
      <c r="H7" s="8"/>
      <c r="I7" s="8"/>
      <c r="J7" s="9"/>
      <c r="K7" s="8">
        <v>2</v>
      </c>
      <c r="L7" s="8">
        <v>1</v>
      </c>
      <c r="M7" s="9">
        <f t="shared" si="2"/>
        <v>0.5</v>
      </c>
      <c r="N7" s="8">
        <v>4</v>
      </c>
      <c r="O7" s="8">
        <v>4</v>
      </c>
      <c r="P7" s="9">
        <f>O7/N7</f>
        <v>1</v>
      </c>
      <c r="Q7" s="8"/>
      <c r="R7" s="8"/>
      <c r="S7" s="9"/>
      <c r="T7" s="8"/>
      <c r="U7" s="8"/>
      <c r="V7" s="9"/>
      <c r="W7" s="8"/>
      <c r="X7" s="8"/>
      <c r="Y7" s="9"/>
      <c r="Z7" s="8">
        <v>95</v>
      </c>
      <c r="AA7" s="8">
        <v>63</v>
      </c>
      <c r="AB7" s="9">
        <f t="shared" si="3"/>
        <v>0.663157894736842</v>
      </c>
      <c r="AC7" s="8"/>
      <c r="AD7" s="8"/>
      <c r="AE7" s="9"/>
      <c r="AF7" s="8">
        <v>32</v>
      </c>
      <c r="AG7" s="8">
        <v>31</v>
      </c>
      <c r="AH7" s="9">
        <f>AG7/AF7</f>
        <v>0.96875</v>
      </c>
      <c r="AI7" s="8">
        <v>54</v>
      </c>
      <c r="AJ7" s="8">
        <v>39</v>
      </c>
      <c r="AK7" s="9">
        <f t="shared" si="5"/>
        <v>0.722222222222222</v>
      </c>
      <c r="AL7" s="8">
        <v>29</v>
      </c>
      <c r="AM7" s="8">
        <v>24</v>
      </c>
      <c r="AN7" s="9">
        <f>AM7/AL7</f>
        <v>0.827586206896552</v>
      </c>
      <c r="AO7" s="8">
        <v>11</v>
      </c>
      <c r="AP7" s="8">
        <v>6</v>
      </c>
      <c r="AQ7" s="9">
        <f t="shared" si="6"/>
        <v>0.545454545454545</v>
      </c>
      <c r="AR7" s="8"/>
      <c r="AS7" s="8"/>
      <c r="AT7" s="9"/>
      <c r="AU7" s="22">
        <f t="shared" si="7"/>
        <v>227</v>
      </c>
      <c r="AV7" s="8">
        <f t="shared" si="8"/>
        <v>168</v>
      </c>
      <c r="AW7" s="23">
        <f t="shared" si="9"/>
        <v>0.740088105726872</v>
      </c>
    </row>
    <row r="8" spans="1:49">
      <c r="A8" s="7" t="s">
        <v>25</v>
      </c>
      <c r="B8" s="8"/>
      <c r="C8" s="8"/>
      <c r="D8" s="9"/>
      <c r="E8" s="8"/>
      <c r="F8" s="8"/>
      <c r="G8" s="9"/>
      <c r="H8" s="8"/>
      <c r="I8" s="8"/>
      <c r="J8" s="9"/>
      <c r="K8" s="8">
        <v>101</v>
      </c>
      <c r="L8" s="8">
        <v>94</v>
      </c>
      <c r="M8" s="9">
        <f t="shared" si="2"/>
        <v>0.930693069306931</v>
      </c>
      <c r="N8" s="8"/>
      <c r="O8" s="8"/>
      <c r="P8" s="9"/>
      <c r="Q8" s="8"/>
      <c r="R8" s="8"/>
      <c r="S8" s="9"/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v>53</v>
      </c>
      <c r="AM8" s="8">
        <v>48</v>
      </c>
      <c r="AN8" s="9">
        <f t="shared" si="10"/>
        <v>0.905660377358491</v>
      </c>
      <c r="AO8" s="8"/>
      <c r="AP8" s="8"/>
      <c r="AQ8" s="9"/>
      <c r="AR8" s="8"/>
      <c r="AS8" s="8"/>
      <c r="AT8" s="9"/>
      <c r="AU8" s="22">
        <f t="shared" si="7"/>
        <v>154</v>
      </c>
      <c r="AV8" s="8">
        <f t="shared" si="8"/>
        <v>142</v>
      </c>
      <c r="AW8" s="23">
        <f t="shared" si="9"/>
        <v>0.922077922077922</v>
      </c>
    </row>
    <row r="9" spans="1:49">
      <c r="A9" s="10" t="s">
        <v>26</v>
      </c>
      <c r="B9" s="11">
        <f>SUM(B4:B8)</f>
        <v>68</v>
      </c>
      <c r="C9" s="11">
        <f>SUM(C4:C8)</f>
        <v>61</v>
      </c>
      <c r="D9" s="12">
        <f t="shared" si="0"/>
        <v>0.897058823529412</v>
      </c>
      <c r="E9" s="11">
        <f>SUM(E4:E8)</f>
        <v>103</v>
      </c>
      <c r="F9" s="11">
        <f>SUM(F4:F8)</f>
        <v>83</v>
      </c>
      <c r="G9" s="12">
        <f t="shared" si="1"/>
        <v>0.805825242718447</v>
      </c>
      <c r="H9" s="11"/>
      <c r="I9" s="11"/>
      <c r="J9" s="12"/>
      <c r="K9" s="11">
        <f>SUM(K4:K8)</f>
        <v>138</v>
      </c>
      <c r="L9" s="11">
        <f>SUM(L4:L8)</f>
        <v>127</v>
      </c>
      <c r="M9" s="12">
        <f t="shared" si="2"/>
        <v>0.920289855072464</v>
      </c>
      <c r="N9" s="11">
        <f>SUM(N4:N8)</f>
        <v>54</v>
      </c>
      <c r="O9" s="11">
        <f>SUM(O4:O8)</f>
        <v>47</v>
      </c>
      <c r="P9" s="12">
        <f>O9/N9</f>
        <v>0.87037037037037</v>
      </c>
      <c r="Q9" s="11"/>
      <c r="R9" s="11"/>
      <c r="S9" s="12"/>
      <c r="T9" s="11"/>
      <c r="U9" s="11"/>
      <c r="V9" s="12"/>
      <c r="W9" s="11">
        <f>SUM(W4:W8)</f>
        <v>46</v>
      </c>
      <c r="X9" s="11">
        <f>SUM(X4:X8)</f>
        <v>42</v>
      </c>
      <c r="Y9" s="12">
        <f>X9/W9</f>
        <v>0.91304347826087</v>
      </c>
      <c r="Z9" s="11">
        <f>SUM(Z4:Z8)</f>
        <v>152</v>
      </c>
      <c r="AA9" s="11">
        <f>SUM(AA4:AA8)</f>
        <v>111</v>
      </c>
      <c r="AB9" s="12">
        <f t="shared" si="3"/>
        <v>0.730263157894737</v>
      </c>
      <c r="AC9" s="11">
        <f>SUM(AC4:AC8)</f>
        <v>37</v>
      </c>
      <c r="AD9" s="11">
        <f>SUM(AD4:AD8)</f>
        <v>28</v>
      </c>
      <c r="AE9" s="12">
        <f t="shared" si="4"/>
        <v>0.756756756756757</v>
      </c>
      <c r="AF9" s="11">
        <f>SUM(AF4:AF8)</f>
        <v>50</v>
      </c>
      <c r="AG9" s="11">
        <f>SUM(AG4:AG8)</f>
        <v>45</v>
      </c>
      <c r="AH9" s="12">
        <f>AG9/AF9</f>
        <v>0.9</v>
      </c>
      <c r="AI9" s="11">
        <f>SUM(AI4:AI8)</f>
        <v>164</v>
      </c>
      <c r="AJ9" s="11">
        <f>SUM(AJ4:AJ8)</f>
        <v>101</v>
      </c>
      <c r="AK9" s="12">
        <f t="shared" si="5"/>
        <v>0.615853658536585</v>
      </c>
      <c r="AL9" s="11">
        <f>SUM(AL4:AL8)</f>
        <v>134</v>
      </c>
      <c r="AM9" s="11">
        <f>SUM(AM4:AM8)</f>
        <v>112</v>
      </c>
      <c r="AN9" s="12">
        <f t="shared" si="10"/>
        <v>0.835820895522388</v>
      </c>
      <c r="AO9" s="11">
        <f>SUM(AO4:AO8)</f>
        <v>12</v>
      </c>
      <c r="AP9" s="11">
        <f>SUM(AP4:AP8)</f>
        <v>7</v>
      </c>
      <c r="AQ9" s="12">
        <f t="shared" si="6"/>
        <v>0.583333333333333</v>
      </c>
      <c r="AR9" s="11"/>
      <c r="AS9" s="11"/>
      <c r="AT9" s="12"/>
      <c r="AU9" s="24">
        <f t="shared" si="7"/>
        <v>958</v>
      </c>
      <c r="AV9" s="11">
        <f t="shared" si="8"/>
        <v>764</v>
      </c>
      <c r="AW9" s="25">
        <f t="shared" si="9"/>
        <v>0.797494780793319</v>
      </c>
    </row>
    <row r="10" spans="1:49">
      <c r="A10" s="7" t="s">
        <v>27</v>
      </c>
      <c r="B10" s="8">
        <v>318</v>
      </c>
      <c r="C10" s="8">
        <v>311</v>
      </c>
      <c r="D10" s="9">
        <f t="shared" si="0"/>
        <v>0.977987421383648</v>
      </c>
      <c r="E10" s="8">
        <v>27</v>
      </c>
      <c r="F10" s="8">
        <v>26</v>
      </c>
      <c r="G10" s="9">
        <f t="shared" si="1"/>
        <v>0.962962962962963</v>
      </c>
      <c r="H10" s="8"/>
      <c r="I10" s="8"/>
      <c r="J10" s="9"/>
      <c r="K10" s="8">
        <v>64</v>
      </c>
      <c r="L10" s="8">
        <v>63</v>
      </c>
      <c r="M10" s="9">
        <f t="shared" si="2"/>
        <v>0.984375</v>
      </c>
      <c r="N10" s="8">
        <v>114</v>
      </c>
      <c r="O10" s="8">
        <v>112</v>
      </c>
      <c r="P10" s="9">
        <f>O10/N10</f>
        <v>0.982456140350877</v>
      </c>
      <c r="Q10" s="8">
        <v>14</v>
      </c>
      <c r="R10" s="8">
        <v>14</v>
      </c>
      <c r="S10" s="9">
        <f>R10/Q10</f>
        <v>1</v>
      </c>
      <c r="T10" s="8">
        <v>33</v>
      </c>
      <c r="U10" s="8">
        <v>32</v>
      </c>
      <c r="V10" s="9">
        <f>U10/T10</f>
        <v>0.96969696969697</v>
      </c>
      <c r="W10" s="8"/>
      <c r="X10" s="8"/>
      <c r="Y10" s="9"/>
      <c r="Z10" s="8">
        <v>8</v>
      </c>
      <c r="AA10" s="8">
        <v>8</v>
      </c>
      <c r="AB10" s="9">
        <f t="shared" si="3"/>
        <v>1</v>
      </c>
      <c r="AC10" s="8">
        <v>150</v>
      </c>
      <c r="AD10" s="8">
        <v>144</v>
      </c>
      <c r="AE10" s="9">
        <f t="shared" si="4"/>
        <v>0.96</v>
      </c>
      <c r="AF10" s="8">
        <v>158</v>
      </c>
      <c r="AG10" s="8">
        <v>153</v>
      </c>
      <c r="AH10" s="9">
        <f>AG10/AF10</f>
        <v>0.968354430379747</v>
      </c>
      <c r="AI10" s="8">
        <v>34</v>
      </c>
      <c r="AJ10" s="8">
        <v>31</v>
      </c>
      <c r="AK10" s="9">
        <f t="shared" si="5"/>
        <v>0.911764705882353</v>
      </c>
      <c r="AL10" s="8">
        <v>66</v>
      </c>
      <c r="AM10" s="8">
        <v>61</v>
      </c>
      <c r="AN10" s="9">
        <f t="shared" si="10"/>
        <v>0.924242424242424</v>
      </c>
      <c r="AO10" s="8">
        <v>3</v>
      </c>
      <c r="AP10" s="8">
        <v>3</v>
      </c>
      <c r="AQ10" s="9">
        <f t="shared" si="6"/>
        <v>1</v>
      </c>
      <c r="AR10" s="8"/>
      <c r="AS10" s="8"/>
      <c r="AT10" s="9"/>
      <c r="AU10" s="26">
        <f t="shared" si="7"/>
        <v>989</v>
      </c>
      <c r="AV10" s="8">
        <f t="shared" si="8"/>
        <v>958</v>
      </c>
      <c r="AW10" s="23">
        <f t="shared" si="9"/>
        <v>0.968655207280081</v>
      </c>
    </row>
    <row r="11" spans="1:49">
      <c r="A11" s="7" t="s">
        <v>28</v>
      </c>
      <c r="B11" s="8">
        <v>74</v>
      </c>
      <c r="C11" s="8">
        <v>66</v>
      </c>
      <c r="D11" s="9">
        <f t="shared" si="0"/>
        <v>0.891891891891892</v>
      </c>
      <c r="E11" s="8">
        <v>82</v>
      </c>
      <c r="F11" s="8">
        <v>74</v>
      </c>
      <c r="G11" s="9">
        <f t="shared" si="1"/>
        <v>0.902439024390244</v>
      </c>
      <c r="H11" s="8"/>
      <c r="I11" s="8"/>
      <c r="J11" s="9"/>
      <c r="K11" s="8">
        <v>46</v>
      </c>
      <c r="L11" s="8">
        <v>40</v>
      </c>
      <c r="M11" s="9">
        <f t="shared" si="2"/>
        <v>0.869565217391304</v>
      </c>
      <c r="N11" s="8">
        <v>7</v>
      </c>
      <c r="O11" s="8">
        <v>7</v>
      </c>
      <c r="P11" s="9">
        <f>O11/N11</f>
        <v>1</v>
      </c>
      <c r="Q11" s="8">
        <v>4</v>
      </c>
      <c r="R11" s="8">
        <v>4</v>
      </c>
      <c r="S11" s="9">
        <f>R11/Q11</f>
        <v>1</v>
      </c>
      <c r="T11" s="8">
        <v>3</v>
      </c>
      <c r="U11" s="8">
        <v>3</v>
      </c>
      <c r="V11" s="9">
        <f>U11/T11</f>
        <v>1</v>
      </c>
      <c r="W11" s="8"/>
      <c r="X11" s="8"/>
      <c r="Y11" s="9"/>
      <c r="Z11" s="8"/>
      <c r="AA11" s="8"/>
      <c r="AB11" s="9"/>
      <c r="AC11" s="8">
        <v>14</v>
      </c>
      <c r="AD11" s="8">
        <v>14</v>
      </c>
      <c r="AE11" s="9">
        <f t="shared" si="4"/>
        <v>1</v>
      </c>
      <c r="AF11" s="8">
        <v>15</v>
      </c>
      <c r="AG11" s="8">
        <v>14</v>
      </c>
      <c r="AH11" s="9">
        <f>AG11/AF11</f>
        <v>0.933333333333333</v>
      </c>
      <c r="AI11" s="8"/>
      <c r="AJ11" s="8"/>
      <c r="AK11" s="9"/>
      <c r="AL11" s="8">
        <v>4</v>
      </c>
      <c r="AM11" s="8">
        <v>4</v>
      </c>
      <c r="AN11" s="9">
        <f t="shared" si="10"/>
        <v>1</v>
      </c>
      <c r="AO11" s="8"/>
      <c r="AP11" s="8"/>
      <c r="AQ11" s="9"/>
      <c r="AR11" s="8"/>
      <c r="AS11" s="8"/>
      <c r="AT11" s="9"/>
      <c r="AU11" s="26">
        <f t="shared" si="7"/>
        <v>249</v>
      </c>
      <c r="AV11" s="8">
        <f t="shared" si="8"/>
        <v>226</v>
      </c>
      <c r="AW11" s="23">
        <f t="shared" si="9"/>
        <v>0.907630522088353</v>
      </c>
    </row>
    <row r="12" spans="1:49">
      <c r="A12" s="7" t="s">
        <v>29</v>
      </c>
      <c r="B12" s="8">
        <v>83</v>
      </c>
      <c r="C12" s="8">
        <v>78</v>
      </c>
      <c r="D12" s="9">
        <f t="shared" si="0"/>
        <v>0.939759036144578</v>
      </c>
      <c r="E12" s="8">
        <v>11</v>
      </c>
      <c r="F12" s="8">
        <v>9</v>
      </c>
      <c r="G12" s="9">
        <f t="shared" si="1"/>
        <v>0.818181818181818</v>
      </c>
      <c r="H12" s="8"/>
      <c r="I12" s="8"/>
      <c r="J12" s="9"/>
      <c r="K12" s="8">
        <v>69</v>
      </c>
      <c r="L12" s="8">
        <v>64</v>
      </c>
      <c r="M12" s="9">
        <f t="shared" si="2"/>
        <v>0.927536231884058</v>
      </c>
      <c r="N12" s="8">
        <v>24</v>
      </c>
      <c r="O12" s="8">
        <v>23</v>
      </c>
      <c r="P12" s="9">
        <f>O12/N12</f>
        <v>0.958333333333333</v>
      </c>
      <c r="Q12" s="8">
        <v>4</v>
      </c>
      <c r="R12" s="8">
        <v>3</v>
      </c>
      <c r="S12" s="9">
        <f>R12/Q12</f>
        <v>0.75</v>
      </c>
      <c r="T12" s="8">
        <v>18</v>
      </c>
      <c r="U12" s="8">
        <v>18</v>
      </c>
      <c r="V12" s="9">
        <f>U12/T12</f>
        <v>1</v>
      </c>
      <c r="W12" s="8"/>
      <c r="X12" s="8"/>
      <c r="Y12" s="9"/>
      <c r="Z12" s="8">
        <v>2</v>
      </c>
      <c r="AA12" s="8">
        <v>0</v>
      </c>
      <c r="AB12" s="9">
        <f>AA12/Z12</f>
        <v>0</v>
      </c>
      <c r="AC12" s="8">
        <v>16</v>
      </c>
      <c r="AD12" s="8">
        <v>16</v>
      </c>
      <c r="AE12" s="9">
        <f t="shared" si="4"/>
        <v>1</v>
      </c>
      <c r="AF12" s="8">
        <v>40</v>
      </c>
      <c r="AG12" s="8">
        <v>38</v>
      </c>
      <c r="AH12" s="9">
        <f>AG12/AF12</f>
        <v>0.95</v>
      </c>
      <c r="AI12" s="8">
        <v>8</v>
      </c>
      <c r="AJ12" s="8">
        <v>5</v>
      </c>
      <c r="AK12" s="9">
        <f>AJ12/AI12</f>
        <v>0.625</v>
      </c>
      <c r="AL12" s="8">
        <v>6</v>
      </c>
      <c r="AM12" s="8">
        <v>6</v>
      </c>
      <c r="AN12" s="9">
        <f t="shared" si="10"/>
        <v>1</v>
      </c>
      <c r="AO12" s="8"/>
      <c r="AP12" s="8"/>
      <c r="AQ12" s="9"/>
      <c r="AR12" s="8"/>
      <c r="AS12" s="8"/>
      <c r="AT12" s="9"/>
      <c r="AU12" s="26">
        <f t="shared" si="7"/>
        <v>281</v>
      </c>
      <c r="AV12" s="8">
        <f t="shared" si="8"/>
        <v>260</v>
      </c>
      <c r="AW12" s="23">
        <f t="shared" si="9"/>
        <v>0.925266903914591</v>
      </c>
    </row>
    <row r="13" spans="1:49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26"/>
      <c r="AV13" s="8"/>
      <c r="AW13" s="23"/>
    </row>
    <row r="14" spans="1:49">
      <c r="A14" s="7" t="s">
        <v>31</v>
      </c>
      <c r="B14" s="8">
        <v>103</v>
      </c>
      <c r="C14" s="8">
        <v>100</v>
      </c>
      <c r="D14" s="9">
        <f t="shared" ref="D14:D19" si="11">C14/B14</f>
        <v>0.970873786407767</v>
      </c>
      <c r="E14" s="8">
        <v>383</v>
      </c>
      <c r="F14" s="8">
        <v>371</v>
      </c>
      <c r="G14" s="9">
        <f>F14/E14</f>
        <v>0.968668407310705</v>
      </c>
      <c r="H14" s="8"/>
      <c r="I14" s="8"/>
      <c r="J14" s="9"/>
      <c r="K14" s="8">
        <v>14</v>
      </c>
      <c r="L14" s="8">
        <v>13</v>
      </c>
      <c r="M14" s="9">
        <f>L14/K14</f>
        <v>0.928571428571429</v>
      </c>
      <c r="N14" s="8"/>
      <c r="O14" s="8"/>
      <c r="P14" s="9"/>
      <c r="Q14" s="8">
        <v>5</v>
      </c>
      <c r="R14" s="8">
        <v>4</v>
      </c>
      <c r="S14" s="9">
        <f>R14/Q14</f>
        <v>0.8</v>
      </c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>
        <v>1</v>
      </c>
      <c r="AM14" s="8">
        <v>1</v>
      </c>
      <c r="AN14" s="9">
        <f>AM14/AL14</f>
        <v>1</v>
      </c>
      <c r="AO14" s="8"/>
      <c r="AP14" s="8"/>
      <c r="AQ14" s="9"/>
      <c r="AR14" s="8"/>
      <c r="AS14" s="8"/>
      <c r="AT14" s="9"/>
      <c r="AU14" s="26">
        <f>B14+E14+H14+K14+N14+Q14+T14+W14+Z14+AC14+AF14+AI14+AL14+AO14+AR14</f>
        <v>506</v>
      </c>
      <c r="AV14" s="8">
        <f>C14+F14+I14+L14+O14+R14+U14+X14+AA14+AD14+AG14+AJ14+AM14+AP14+AS14</f>
        <v>489</v>
      </c>
      <c r="AW14" s="23">
        <f>AV14/AU14</f>
        <v>0.966403162055336</v>
      </c>
    </row>
    <row r="15" spans="1:49">
      <c r="A15" s="7" t="s">
        <v>32</v>
      </c>
      <c r="B15" s="8">
        <v>2</v>
      </c>
      <c r="C15" s="8">
        <v>2</v>
      </c>
      <c r="D15" s="9">
        <f t="shared" si="11"/>
        <v>1</v>
      </c>
      <c r="E15" s="8">
        <v>4</v>
      </c>
      <c r="F15" s="8">
        <v>3</v>
      </c>
      <c r="G15" s="9">
        <f>F15/E15</f>
        <v>0.75</v>
      </c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26">
        <f>B15+E15+H15+K15+N15+Q15+T15+W15+Z15+AC15+AF15+AI15+AL15+AO15+AR15</f>
        <v>6</v>
      </c>
      <c r="AV15" s="8">
        <f>C15+F15+I15+L15+O15+R15+U15+X15+AA15+AD15+AG15+AJ15+AM15+AP15+AS15</f>
        <v>5</v>
      </c>
      <c r="AW15" s="23">
        <f>AV15/AU15</f>
        <v>0.833333333333333</v>
      </c>
    </row>
    <row r="16" spans="1:49">
      <c r="A16" s="7" t="s">
        <v>33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26"/>
      <c r="AV16" s="8"/>
      <c r="AW16" s="23"/>
    </row>
    <row r="17" spans="1:49">
      <c r="A17" s="7" t="s">
        <v>34</v>
      </c>
      <c r="B17" s="8">
        <v>1</v>
      </c>
      <c r="C17" s="8">
        <v>1</v>
      </c>
      <c r="D17" s="9">
        <f t="shared" si="11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26">
        <f>B17+E17+H17+K17+N17+Q17+T17+W17+Z17+AC17+AF17+AI17+AL17+AO17+AR17</f>
        <v>1</v>
      </c>
      <c r="AV17" s="8">
        <f>C17+F17+I17+L17+O17+R17+U17+X17+AA17+AD17+AG17+AJ17+AM17+AP17+AS17</f>
        <v>1</v>
      </c>
      <c r="AW17" s="23">
        <f>AV17/AU17</f>
        <v>1</v>
      </c>
    </row>
    <row r="18" spans="1:49">
      <c r="A18" s="7" t="s">
        <v>35</v>
      </c>
      <c r="B18" s="8">
        <v>4</v>
      </c>
      <c r="C18" s="8">
        <v>4</v>
      </c>
      <c r="D18" s="9">
        <f t="shared" si="11"/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26">
        <f>B18+E18+H18+K18+N18+Q18+T18+W18+Z18+AC18+AF18+AI18+AL18+AO18+AR18</f>
        <v>4</v>
      </c>
      <c r="AV18" s="8">
        <f>C18+F18+I18+L18+O18+R18+U18+X18+AA18+AD18+AG18+AJ18+AM18+AP18+AS18</f>
        <v>4</v>
      </c>
      <c r="AW18" s="23">
        <f>AV18/AU18</f>
        <v>1</v>
      </c>
    </row>
    <row r="19" spans="1:49">
      <c r="A19" s="7" t="s">
        <v>36</v>
      </c>
      <c r="B19" s="8">
        <v>4</v>
      </c>
      <c r="C19" s="8">
        <v>3</v>
      </c>
      <c r="D19" s="9">
        <f t="shared" si="11"/>
        <v>0.75</v>
      </c>
      <c r="E19" s="8">
        <v>8</v>
      </c>
      <c r="F19" s="8">
        <v>4</v>
      </c>
      <c r="G19" s="9">
        <f>F19/E19</f>
        <v>0.5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26">
        <f t="shared" ref="AU19:AU26" si="12">B19+E19+H19+K19+N19+Q19+T19+W19+Z19+AC19+AF19+AI19+AL19+AO19+AR19</f>
        <v>12</v>
      </c>
      <c r="AV19" s="8">
        <f t="shared" ref="AV19:AV26" si="13">C19+F19+I19+L19+O19+R19+U19+X19+AA19+AD19+AG19+AJ19+AM19+AP19+AS19</f>
        <v>7</v>
      </c>
      <c r="AW19" s="23">
        <f t="shared" ref="AW19:AW26" si="14">AV19/AU19</f>
        <v>0.583333333333333</v>
      </c>
    </row>
    <row r="20" spans="1:49">
      <c r="A20" s="7" t="s">
        <v>37</v>
      </c>
      <c r="B20" s="8">
        <v>3</v>
      </c>
      <c r="C20" s="8">
        <v>3</v>
      </c>
      <c r="D20" s="9">
        <f t="shared" ref="D20:D26" si="15">C20/B20</f>
        <v>1</v>
      </c>
      <c r="E20" s="8">
        <v>6</v>
      </c>
      <c r="F20" s="8">
        <v>5</v>
      </c>
      <c r="G20" s="9">
        <f>F20/E20</f>
        <v>0.833333333333333</v>
      </c>
      <c r="H20" s="8"/>
      <c r="I20" s="8"/>
      <c r="J20" s="9"/>
      <c r="K20" s="8">
        <v>1</v>
      </c>
      <c r="L20" s="8">
        <v>1</v>
      </c>
      <c r="M20" s="9">
        <f>L20/K20</f>
        <v>1</v>
      </c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26">
        <f t="shared" si="12"/>
        <v>10</v>
      </c>
      <c r="AV20" s="8">
        <f t="shared" si="13"/>
        <v>9</v>
      </c>
      <c r="AW20" s="23">
        <f t="shared" si="14"/>
        <v>0.9</v>
      </c>
    </row>
    <row r="21" spans="1:49">
      <c r="A21" s="7" t="s">
        <v>38</v>
      </c>
      <c r="B21" s="8">
        <v>2</v>
      </c>
      <c r="C21" s="8">
        <v>2</v>
      </c>
      <c r="D21" s="9">
        <f t="shared" si="15"/>
        <v>1</v>
      </c>
      <c r="E21" s="8">
        <v>3</v>
      </c>
      <c r="F21" s="8">
        <v>3</v>
      </c>
      <c r="G21" s="9">
        <f>F21/E21</f>
        <v>1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26">
        <f t="shared" si="12"/>
        <v>5</v>
      </c>
      <c r="AV21" s="8">
        <f t="shared" si="13"/>
        <v>5</v>
      </c>
      <c r="AW21" s="23">
        <f t="shared" si="14"/>
        <v>1</v>
      </c>
    </row>
    <row r="22" spans="1:49">
      <c r="A22" s="10" t="s">
        <v>39</v>
      </c>
      <c r="B22" s="11">
        <f>SUM(B10:B21)</f>
        <v>594</v>
      </c>
      <c r="C22" s="11">
        <f>SUM(C10:C21)</f>
        <v>570</v>
      </c>
      <c r="D22" s="12">
        <f t="shared" si="15"/>
        <v>0.95959595959596</v>
      </c>
      <c r="E22" s="11">
        <f>SUM(E10:E21)</f>
        <v>524</v>
      </c>
      <c r="F22" s="11">
        <f>SUM(F10:F21)</f>
        <v>495</v>
      </c>
      <c r="G22" s="12">
        <f>F22/E22</f>
        <v>0.944656488549618</v>
      </c>
      <c r="H22" s="11"/>
      <c r="I22" s="11"/>
      <c r="J22" s="12"/>
      <c r="K22" s="11">
        <f>SUM(K10:K21)</f>
        <v>194</v>
      </c>
      <c r="L22" s="11">
        <f>SUM(L10:L21)</f>
        <v>181</v>
      </c>
      <c r="M22" s="12">
        <f>L22/K22</f>
        <v>0.93298969072165</v>
      </c>
      <c r="N22" s="11">
        <f>SUM(N10:N21)</f>
        <v>145</v>
      </c>
      <c r="O22" s="11">
        <f>SUM(O10:O21)</f>
        <v>142</v>
      </c>
      <c r="P22" s="12">
        <f>O22/N22</f>
        <v>0.979310344827586</v>
      </c>
      <c r="Q22" s="11">
        <f>SUM(Q10:Q21)</f>
        <v>27</v>
      </c>
      <c r="R22" s="11">
        <f>SUM(R10:R21)</f>
        <v>25</v>
      </c>
      <c r="S22" s="12">
        <f>R22/Q22</f>
        <v>0.925925925925926</v>
      </c>
      <c r="T22" s="11">
        <f>SUM(T10:T21)</f>
        <v>54</v>
      </c>
      <c r="U22" s="11">
        <f>SUM(U10:U21)</f>
        <v>53</v>
      </c>
      <c r="V22" s="12">
        <f>U22/T22</f>
        <v>0.981481481481482</v>
      </c>
      <c r="W22" s="11"/>
      <c r="X22" s="11"/>
      <c r="Y22" s="12"/>
      <c r="Z22" s="11">
        <f>SUM(Z10:Z21)</f>
        <v>10</v>
      </c>
      <c r="AA22" s="11">
        <f>SUM(AA10:AA21)</f>
        <v>8</v>
      </c>
      <c r="AB22" s="12">
        <f>AA22/Z22</f>
        <v>0.8</v>
      </c>
      <c r="AC22" s="11">
        <f>SUM(AC10:AC21)</f>
        <v>180</v>
      </c>
      <c r="AD22" s="11">
        <f>SUM(AD10:AD21)</f>
        <v>174</v>
      </c>
      <c r="AE22" s="12">
        <f>AD22/AC22</f>
        <v>0.966666666666667</v>
      </c>
      <c r="AF22" s="11">
        <f>SUM(AF10:AF21)</f>
        <v>213</v>
      </c>
      <c r="AG22" s="11">
        <f>SUM(AG10:AG21)</f>
        <v>205</v>
      </c>
      <c r="AH22" s="12">
        <f>AG22/AF22</f>
        <v>0.962441314553991</v>
      </c>
      <c r="AI22" s="11">
        <f>SUM(AI10:AI21)</f>
        <v>42</v>
      </c>
      <c r="AJ22" s="11">
        <f>SUM(AJ10:AJ21)</f>
        <v>36</v>
      </c>
      <c r="AK22" s="12">
        <f>AJ22/AI22</f>
        <v>0.857142857142857</v>
      </c>
      <c r="AL22" s="11">
        <f>SUM(AL10:AL21)</f>
        <v>77</v>
      </c>
      <c r="AM22" s="11">
        <f>SUM(AM10:AM21)</f>
        <v>72</v>
      </c>
      <c r="AN22" s="12">
        <f>AM22/AL22</f>
        <v>0.935064935064935</v>
      </c>
      <c r="AO22" s="11">
        <f>SUM(AO10:AO21)</f>
        <v>3</v>
      </c>
      <c r="AP22" s="11">
        <f>SUM(AP10:AP21)</f>
        <v>3</v>
      </c>
      <c r="AQ22" s="12">
        <f>AP22/AO22</f>
        <v>1</v>
      </c>
      <c r="AR22" s="11"/>
      <c r="AS22" s="11"/>
      <c r="AT22" s="12"/>
      <c r="AU22" s="24">
        <f t="shared" si="12"/>
        <v>2063</v>
      </c>
      <c r="AV22" s="11">
        <f t="shared" si="13"/>
        <v>1964</v>
      </c>
      <c r="AW22" s="25">
        <f t="shared" si="14"/>
        <v>0.952011633543383</v>
      </c>
    </row>
    <row r="23" spans="1:49">
      <c r="A23" s="10" t="s">
        <v>40</v>
      </c>
      <c r="B23" s="11">
        <f>B9+B22</f>
        <v>662</v>
      </c>
      <c r="C23" s="11">
        <f>C9+C22</f>
        <v>631</v>
      </c>
      <c r="D23" s="12">
        <f t="shared" si="15"/>
        <v>0.953172205438066</v>
      </c>
      <c r="E23" s="11">
        <f>E9+E22</f>
        <v>627</v>
      </c>
      <c r="F23" s="11">
        <f>F9+F22</f>
        <v>578</v>
      </c>
      <c r="G23" s="12">
        <f>F23/E23</f>
        <v>0.921850079744817</v>
      </c>
      <c r="H23" s="11"/>
      <c r="I23" s="11"/>
      <c r="J23" s="12"/>
      <c r="K23" s="11">
        <f>K9+K22</f>
        <v>332</v>
      </c>
      <c r="L23" s="11">
        <f>L9+L22</f>
        <v>308</v>
      </c>
      <c r="M23" s="12">
        <f>L23/K23</f>
        <v>0.927710843373494</v>
      </c>
      <c r="N23" s="11">
        <f>N9+N22</f>
        <v>199</v>
      </c>
      <c r="O23" s="11">
        <f>O9+O22</f>
        <v>189</v>
      </c>
      <c r="P23" s="12">
        <f>O23/N23</f>
        <v>0.949748743718593</v>
      </c>
      <c r="Q23" s="11">
        <f>Q9+Q22</f>
        <v>27</v>
      </c>
      <c r="R23" s="11">
        <f>R9+R22</f>
        <v>25</v>
      </c>
      <c r="S23" s="12">
        <f>R23/Q23</f>
        <v>0.925925925925926</v>
      </c>
      <c r="T23" s="11">
        <f>T9+T22</f>
        <v>54</v>
      </c>
      <c r="U23" s="11">
        <f>U9+U22</f>
        <v>53</v>
      </c>
      <c r="V23" s="12">
        <f>U23/T23</f>
        <v>0.981481481481482</v>
      </c>
      <c r="W23" s="11">
        <f>W9+W22</f>
        <v>46</v>
      </c>
      <c r="X23" s="11">
        <f>X9+X22</f>
        <v>42</v>
      </c>
      <c r="Y23" s="12">
        <f>X23/W23</f>
        <v>0.91304347826087</v>
      </c>
      <c r="Z23" s="11">
        <f>Z9+Z22</f>
        <v>162</v>
      </c>
      <c r="AA23" s="11">
        <f>AA9+AA22</f>
        <v>119</v>
      </c>
      <c r="AB23" s="12">
        <f>AA23/Z23</f>
        <v>0.734567901234568</v>
      </c>
      <c r="AC23" s="11">
        <f>AC9+AC22</f>
        <v>217</v>
      </c>
      <c r="AD23" s="11">
        <f>AD9+AD22</f>
        <v>202</v>
      </c>
      <c r="AE23" s="12">
        <f>AD23/AC23</f>
        <v>0.930875576036866</v>
      </c>
      <c r="AF23" s="11">
        <f>AF9+AF22</f>
        <v>263</v>
      </c>
      <c r="AG23" s="11">
        <f>AG9+AG22</f>
        <v>250</v>
      </c>
      <c r="AH23" s="12">
        <f>AG23/AF23</f>
        <v>0.950570342205323</v>
      </c>
      <c r="AI23" s="11">
        <f>AI9+AI22</f>
        <v>206</v>
      </c>
      <c r="AJ23" s="11">
        <f>AJ9+AJ22</f>
        <v>137</v>
      </c>
      <c r="AK23" s="12">
        <f>AJ23/AI23</f>
        <v>0.66504854368932</v>
      </c>
      <c r="AL23" s="11">
        <f>AL9+AL22</f>
        <v>211</v>
      </c>
      <c r="AM23" s="11">
        <f>AM9+AM22</f>
        <v>184</v>
      </c>
      <c r="AN23" s="12">
        <f>AM23/AL23</f>
        <v>0.872037914691943</v>
      </c>
      <c r="AO23" s="11">
        <f>AO9+AO22</f>
        <v>15</v>
      </c>
      <c r="AP23" s="11">
        <f>AP9+AP22</f>
        <v>10</v>
      </c>
      <c r="AQ23" s="12">
        <f>AP23/AO23</f>
        <v>0.666666666666667</v>
      </c>
      <c r="AR23" s="11"/>
      <c r="AS23" s="11"/>
      <c r="AT23" s="12"/>
      <c r="AU23" s="24">
        <f t="shared" si="12"/>
        <v>3021</v>
      </c>
      <c r="AV23" s="11">
        <f t="shared" si="13"/>
        <v>2728</v>
      </c>
      <c r="AW23" s="25">
        <f t="shared" si="14"/>
        <v>0.903012247600132</v>
      </c>
    </row>
    <row r="24" spans="1:49">
      <c r="A24" s="7" t="s">
        <v>41</v>
      </c>
      <c r="B24" s="8">
        <v>2</v>
      </c>
      <c r="C24" s="8">
        <v>1</v>
      </c>
      <c r="D24" s="9">
        <f t="shared" si="15"/>
        <v>0.5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v>4</v>
      </c>
      <c r="AD24" s="8">
        <v>3</v>
      </c>
      <c r="AE24" s="9">
        <f>AD24/AC24</f>
        <v>0.75</v>
      </c>
      <c r="AF24" s="8">
        <v>11</v>
      </c>
      <c r="AG24" s="8">
        <v>10</v>
      </c>
      <c r="AH24" s="9">
        <f>AG24/AF24</f>
        <v>0.909090909090909</v>
      </c>
      <c r="AI24" s="8"/>
      <c r="AJ24" s="8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26">
        <f t="shared" si="12"/>
        <v>17</v>
      </c>
      <c r="AV24" s="8">
        <f t="shared" si="13"/>
        <v>14</v>
      </c>
      <c r="AW24" s="23">
        <f t="shared" si="14"/>
        <v>0.823529411764706</v>
      </c>
    </row>
    <row r="25" spans="1:49">
      <c r="A25" s="7" t="s">
        <v>42</v>
      </c>
      <c r="B25" s="8">
        <v>2</v>
      </c>
      <c r="C25" s="8">
        <v>1</v>
      </c>
      <c r="D25" s="9">
        <f t="shared" si="15"/>
        <v>0.5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>
        <v>3</v>
      </c>
      <c r="AG25" s="8">
        <v>3</v>
      </c>
      <c r="AH25" s="9">
        <f>AG25/AF25</f>
        <v>1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26">
        <f t="shared" si="12"/>
        <v>5</v>
      </c>
      <c r="AV25" s="8">
        <f t="shared" si="13"/>
        <v>4</v>
      </c>
      <c r="AW25" s="23">
        <f t="shared" si="14"/>
        <v>0.8</v>
      </c>
    </row>
    <row r="26" spans="1:49">
      <c r="A26" s="7" t="s">
        <v>43</v>
      </c>
      <c r="B26" s="8">
        <v>28</v>
      </c>
      <c r="C26" s="8">
        <v>28</v>
      </c>
      <c r="D26" s="9">
        <f t="shared" si="15"/>
        <v>1</v>
      </c>
      <c r="E26" s="8"/>
      <c r="F26" s="8"/>
      <c r="G26" s="9"/>
      <c r="H26" s="8"/>
      <c r="I26" s="8"/>
      <c r="J26" s="9"/>
      <c r="K26" s="8">
        <v>5</v>
      </c>
      <c r="L26" s="8">
        <v>5</v>
      </c>
      <c r="M26" s="9">
        <f t="shared" ref="M26:M32" si="16">L26/K26</f>
        <v>1</v>
      </c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>
        <v>1</v>
      </c>
      <c r="AD26" s="8">
        <v>1</v>
      </c>
      <c r="AE26" s="9">
        <f>AD26/AC26</f>
        <v>1</v>
      </c>
      <c r="AF26" s="8">
        <v>9</v>
      </c>
      <c r="AG26" s="8">
        <v>8</v>
      </c>
      <c r="AH26" s="9">
        <f>AG26/AF26</f>
        <v>0.888888888888889</v>
      </c>
      <c r="AI26" s="8"/>
      <c r="AJ26" s="8"/>
      <c r="AK26" s="9"/>
      <c r="AL26" s="8"/>
      <c r="AM26" s="8"/>
      <c r="AN26" s="9"/>
      <c r="AO26" s="8"/>
      <c r="AP26" s="8"/>
      <c r="AQ26" s="9"/>
      <c r="AR26" s="8">
        <v>5</v>
      </c>
      <c r="AS26" s="8">
        <v>5</v>
      </c>
      <c r="AT26" s="9">
        <f>AS26/AR26</f>
        <v>1</v>
      </c>
      <c r="AU26" s="26">
        <f t="shared" si="12"/>
        <v>48</v>
      </c>
      <c r="AV26" s="8">
        <f t="shared" si="13"/>
        <v>47</v>
      </c>
      <c r="AW26" s="23">
        <f t="shared" si="14"/>
        <v>0.979166666666667</v>
      </c>
    </row>
    <row r="27" spans="1:49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26"/>
      <c r="AV27" s="8"/>
      <c r="AW27" s="23"/>
    </row>
    <row r="28" spans="1:49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26"/>
      <c r="AV28" s="8"/>
      <c r="AW28" s="23"/>
    </row>
    <row r="29" spans="1:49">
      <c r="A29" s="10" t="s">
        <v>46</v>
      </c>
      <c r="B29" s="11">
        <f>SUM(B24:B28)</f>
        <v>32</v>
      </c>
      <c r="C29" s="11">
        <f>SUM(C24:C28)</f>
        <v>30</v>
      </c>
      <c r="D29" s="12">
        <f>C29/B29</f>
        <v>0.9375</v>
      </c>
      <c r="E29" s="11"/>
      <c r="F29" s="11"/>
      <c r="G29" s="12"/>
      <c r="H29" s="11"/>
      <c r="I29" s="11"/>
      <c r="J29" s="12"/>
      <c r="K29" s="11">
        <f>SUM(K24:K28)</f>
        <v>5</v>
      </c>
      <c r="L29" s="11">
        <f>SUM(L24:L28)</f>
        <v>5</v>
      </c>
      <c r="M29" s="12">
        <f t="shared" si="16"/>
        <v>1</v>
      </c>
      <c r="N29" s="11"/>
      <c r="O29" s="11"/>
      <c r="P29" s="12"/>
      <c r="Q29" s="11"/>
      <c r="R29" s="11"/>
      <c r="S29" s="12"/>
      <c r="T29" s="11"/>
      <c r="U29" s="11"/>
      <c r="V29" s="12"/>
      <c r="W29" s="11"/>
      <c r="X29" s="11"/>
      <c r="Y29" s="12"/>
      <c r="Z29" s="11"/>
      <c r="AA29" s="11"/>
      <c r="AB29" s="12"/>
      <c r="AC29" s="11">
        <f>SUM(AC24:AC28)</f>
        <v>5</v>
      </c>
      <c r="AD29" s="11">
        <f>SUM(AD24:AD28)</f>
        <v>4</v>
      </c>
      <c r="AE29" s="12">
        <f>AD29/AC29</f>
        <v>0.8</v>
      </c>
      <c r="AF29" s="11">
        <f>SUM(AF24:AF28)</f>
        <v>23</v>
      </c>
      <c r="AG29" s="11">
        <f>SUM(AG24:AG28)</f>
        <v>21</v>
      </c>
      <c r="AH29" s="12">
        <f>AG29/AF29</f>
        <v>0.91304347826087</v>
      </c>
      <c r="AI29" s="11"/>
      <c r="AJ29" s="11"/>
      <c r="AK29" s="12"/>
      <c r="AL29" s="11"/>
      <c r="AM29" s="11"/>
      <c r="AN29" s="12"/>
      <c r="AO29" s="11"/>
      <c r="AP29" s="11"/>
      <c r="AQ29" s="12"/>
      <c r="AR29" s="11">
        <f>SUM(AR24:AR28)</f>
        <v>5</v>
      </c>
      <c r="AS29" s="11">
        <f>SUM(AS24:AS28)</f>
        <v>5</v>
      </c>
      <c r="AT29" s="12">
        <f>AS29/AR29</f>
        <v>1</v>
      </c>
      <c r="AU29" s="24">
        <f>B29+E29+H29+K29+N29+Q29+T29+W29+Z29+AC29+AF29+AI29+AL29+AO29+AR29</f>
        <v>70</v>
      </c>
      <c r="AV29" s="11">
        <f>C29+F29+I29+L29+O29+R29+U29+X29+AA29+AD29+AG29+AJ29+AM29+AP29+AS29</f>
        <v>65</v>
      </c>
      <c r="AW29" s="25">
        <f>AV29/AU29</f>
        <v>0.928571428571429</v>
      </c>
    </row>
    <row r="30" spans="1:49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26"/>
      <c r="AV30" s="8"/>
      <c r="AW30" s="23"/>
    </row>
    <row r="31" spans="1:49">
      <c r="A31" s="7" t="s">
        <v>48</v>
      </c>
      <c r="B31" s="8">
        <v>7</v>
      </c>
      <c r="C31" s="8">
        <v>7</v>
      </c>
      <c r="D31" s="9">
        <f>C31/B31</f>
        <v>1</v>
      </c>
      <c r="E31" s="8"/>
      <c r="F31" s="8"/>
      <c r="G31" s="9"/>
      <c r="H31" s="8"/>
      <c r="I31" s="8"/>
      <c r="J31" s="9"/>
      <c r="K31" s="8">
        <v>2</v>
      </c>
      <c r="L31" s="8">
        <v>2</v>
      </c>
      <c r="M31" s="9">
        <f t="shared" si="16"/>
        <v>1</v>
      </c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>
        <v>18</v>
      </c>
      <c r="AG31" s="8">
        <v>18</v>
      </c>
      <c r="AH31" s="9">
        <f>AG31/AF31</f>
        <v>1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26">
        <f>B31+E31+H31+K31+N31+Q31+T31+W31+Z31+AC31+AF31+AI31+AL31+AO31+AR31</f>
        <v>27</v>
      </c>
      <c r="AV31" s="8">
        <f>C31+F31+I31+L31+O31+R31+U31+X31+AA31+AD31+AG31+AJ31+AM31+AP31+AS31</f>
        <v>27</v>
      </c>
      <c r="AW31" s="23">
        <f>AV31/AU31</f>
        <v>1</v>
      </c>
    </row>
    <row r="32" spans="1:49">
      <c r="A32" s="7" t="s">
        <v>49</v>
      </c>
      <c r="B32" s="8">
        <v>71</v>
      </c>
      <c r="C32" s="8">
        <v>69</v>
      </c>
      <c r="D32" s="9">
        <f>C32/B32</f>
        <v>0.971830985915493</v>
      </c>
      <c r="E32" s="8"/>
      <c r="F32" s="8"/>
      <c r="G32" s="9"/>
      <c r="H32" s="8"/>
      <c r="I32" s="8"/>
      <c r="J32" s="9"/>
      <c r="K32" s="8">
        <v>3</v>
      </c>
      <c r="L32" s="8">
        <v>3</v>
      </c>
      <c r="M32" s="9">
        <f t="shared" si="16"/>
        <v>1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33</v>
      </c>
      <c r="AG32" s="8">
        <v>32</v>
      </c>
      <c r="AH32" s="9">
        <f>AG32/AF32</f>
        <v>0.96969696969697</v>
      </c>
      <c r="AI32" s="8"/>
      <c r="AJ32" s="8"/>
      <c r="AK32" s="9"/>
      <c r="AL32" s="8"/>
      <c r="AM32" s="8"/>
      <c r="AN32" s="9"/>
      <c r="AO32" s="8">
        <v>1</v>
      </c>
      <c r="AP32" s="8">
        <v>1</v>
      </c>
      <c r="AQ32" s="9">
        <f>AP32/AO32</f>
        <v>1</v>
      </c>
      <c r="AR32" s="8"/>
      <c r="AS32" s="8"/>
      <c r="AT32" s="9"/>
      <c r="AU32" s="26">
        <f>B32+E32+H32+K32+N32+Q32+T32+W32+Z32+AC32+AF32+AI32+AL32+AO32+AR32</f>
        <v>108</v>
      </c>
      <c r="AV32" s="8">
        <f>C32+F32+I32+L32+O32+R32+U32+X32+AA32+AD32+AG32+AJ32+AM32+AP32+AS32</f>
        <v>105</v>
      </c>
      <c r="AW32" s="23">
        <f>AV32/AU32</f>
        <v>0.972222222222222</v>
      </c>
    </row>
    <row r="33" spans="1:49">
      <c r="A33" s="7" t="s">
        <v>50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26"/>
      <c r="AV33" s="8"/>
      <c r="AW33" s="23"/>
    </row>
    <row r="34" spans="1:49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>
        <v>1</v>
      </c>
      <c r="R34" s="8">
        <v>0</v>
      </c>
      <c r="S34" s="9">
        <f>R34/Q34</f>
        <v>0</v>
      </c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26">
        <f t="shared" ref="AU34:AU40" si="17">B34+E34+H34+K34+N34+Q34+T34+W34+Z34+AC34+AF34+AI34+AL34+AO34+AR34</f>
        <v>1</v>
      </c>
      <c r="AV34" s="8">
        <f t="shared" ref="AV34:AV40" si="18">C34+F34+I34+L34+O34+R34+U34+X34+AA34+AD34+AG34+AJ34+AM34+AP34+AS34</f>
        <v>0</v>
      </c>
      <c r="AW34" s="23">
        <f t="shared" ref="AW34:AW40" si="19">AV34/AU34</f>
        <v>0</v>
      </c>
    </row>
    <row r="35" spans="1:49">
      <c r="A35" s="10" t="s">
        <v>52</v>
      </c>
      <c r="B35" s="11">
        <f>SUM(B30:B34)</f>
        <v>78</v>
      </c>
      <c r="C35" s="11">
        <f>SUM(C30:C34)</f>
        <v>76</v>
      </c>
      <c r="D35" s="12">
        <f>C35/B35</f>
        <v>0.974358974358974</v>
      </c>
      <c r="E35" s="11"/>
      <c r="F35" s="11"/>
      <c r="G35" s="12"/>
      <c r="H35" s="11"/>
      <c r="I35" s="11"/>
      <c r="J35" s="12"/>
      <c r="K35" s="11">
        <f>SUM(K30:K34)</f>
        <v>5</v>
      </c>
      <c r="L35" s="11">
        <f>SUM(L30:L34)</f>
        <v>5</v>
      </c>
      <c r="M35" s="12">
        <f>L35/K35</f>
        <v>1</v>
      </c>
      <c r="N35" s="11"/>
      <c r="O35" s="11"/>
      <c r="P35" s="12"/>
      <c r="Q35" s="11">
        <f>SUM(Q30:Q34)</f>
        <v>1</v>
      </c>
      <c r="R35" s="11">
        <f>SUM(R30:R34)</f>
        <v>0</v>
      </c>
      <c r="S35" s="12">
        <f>R35/Q35</f>
        <v>0</v>
      </c>
      <c r="T35" s="11"/>
      <c r="U35" s="11"/>
      <c r="V35" s="12"/>
      <c r="W35" s="11"/>
      <c r="X35" s="11"/>
      <c r="Y35" s="12"/>
      <c r="Z35" s="11"/>
      <c r="AA35" s="11"/>
      <c r="AB35" s="12"/>
      <c r="AC35" s="11"/>
      <c r="AD35" s="11"/>
      <c r="AE35" s="12"/>
      <c r="AF35" s="11">
        <f>SUM(AF30:AF34)</f>
        <v>51</v>
      </c>
      <c r="AG35" s="11">
        <f>SUM(AG30:AG34)</f>
        <v>50</v>
      </c>
      <c r="AH35" s="12">
        <f t="shared" ref="AH35:AH40" si="20">AG35/AF35</f>
        <v>0.980392156862745</v>
      </c>
      <c r="AI35" s="11"/>
      <c r="AJ35" s="11"/>
      <c r="AK35" s="12"/>
      <c r="AL35" s="11"/>
      <c r="AM35" s="11"/>
      <c r="AN35" s="12"/>
      <c r="AO35" s="11">
        <f>SUM(AO30:AO34)</f>
        <v>1</v>
      </c>
      <c r="AP35" s="11">
        <f>SUM(AP30:AP34)</f>
        <v>1</v>
      </c>
      <c r="AQ35" s="12">
        <f>AP35/AO35</f>
        <v>1</v>
      </c>
      <c r="AR35" s="11"/>
      <c r="AS35" s="11"/>
      <c r="AT35" s="12"/>
      <c r="AU35" s="24">
        <f t="shared" si="17"/>
        <v>136</v>
      </c>
      <c r="AV35" s="11">
        <f t="shared" si="18"/>
        <v>132</v>
      </c>
      <c r="AW35" s="25">
        <f t="shared" si="19"/>
        <v>0.970588235294118</v>
      </c>
    </row>
    <row r="36" spans="1:49">
      <c r="A36" s="10" t="s">
        <v>53</v>
      </c>
      <c r="B36" s="11">
        <f>B29+B35</f>
        <v>110</v>
      </c>
      <c r="C36" s="11">
        <f>C29+C35</f>
        <v>106</v>
      </c>
      <c r="D36" s="12">
        <f>C36/B36</f>
        <v>0.963636363636364</v>
      </c>
      <c r="E36" s="11"/>
      <c r="F36" s="11"/>
      <c r="G36" s="12"/>
      <c r="H36" s="11"/>
      <c r="I36" s="11"/>
      <c r="J36" s="12"/>
      <c r="K36" s="11">
        <f>K29+K35</f>
        <v>10</v>
      </c>
      <c r="L36" s="11">
        <f>L29+L35</f>
        <v>10</v>
      </c>
      <c r="M36" s="12">
        <f>L36/K36</f>
        <v>1</v>
      </c>
      <c r="N36" s="11"/>
      <c r="O36" s="11"/>
      <c r="P36" s="12"/>
      <c r="Q36" s="11">
        <f>Q29+Q35</f>
        <v>1</v>
      </c>
      <c r="R36" s="11">
        <f>R29+R35</f>
        <v>0</v>
      </c>
      <c r="S36" s="12">
        <f>R36/Q36</f>
        <v>0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AC29+AC35</f>
        <v>5</v>
      </c>
      <c r="AD36" s="11">
        <f>AD29+AD35</f>
        <v>4</v>
      </c>
      <c r="AE36" s="12">
        <f>AD36/AC36</f>
        <v>0.8</v>
      </c>
      <c r="AF36" s="11">
        <f>AF29+AF35</f>
        <v>74</v>
      </c>
      <c r="AG36" s="11">
        <f>AG29+AG35</f>
        <v>71</v>
      </c>
      <c r="AH36" s="12">
        <f t="shared" si="20"/>
        <v>0.959459459459459</v>
      </c>
      <c r="AI36" s="11"/>
      <c r="AJ36" s="11"/>
      <c r="AK36" s="12"/>
      <c r="AL36" s="11"/>
      <c r="AM36" s="11"/>
      <c r="AN36" s="12"/>
      <c r="AO36" s="11">
        <f>AO29+AO35</f>
        <v>1</v>
      </c>
      <c r="AP36" s="11">
        <f>AP29+AP35</f>
        <v>1</v>
      </c>
      <c r="AQ36" s="12">
        <f>AP36/AO36</f>
        <v>1</v>
      </c>
      <c r="AR36" s="11">
        <f>AR29+AR35</f>
        <v>5</v>
      </c>
      <c r="AS36" s="11">
        <f>AS29+AS35</f>
        <v>5</v>
      </c>
      <c r="AT36" s="12">
        <f>AS36/AR36</f>
        <v>1</v>
      </c>
      <c r="AU36" s="24">
        <f t="shared" si="17"/>
        <v>206</v>
      </c>
      <c r="AV36" s="11">
        <f t="shared" si="18"/>
        <v>197</v>
      </c>
      <c r="AW36" s="25">
        <f t="shared" si="19"/>
        <v>0.956310679611651</v>
      </c>
    </row>
    <row r="37" spans="1:49">
      <c r="A37" s="7" t="s">
        <v>54</v>
      </c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>
        <v>2</v>
      </c>
      <c r="AD37" s="8">
        <v>1</v>
      </c>
      <c r="AE37" s="9">
        <f>AD37/AC37</f>
        <v>0.5</v>
      </c>
      <c r="AF37" s="8">
        <v>12</v>
      </c>
      <c r="AG37" s="8">
        <v>8</v>
      </c>
      <c r="AH37" s="9">
        <f t="shared" si="20"/>
        <v>0.666666666666667</v>
      </c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26">
        <f t="shared" si="17"/>
        <v>14</v>
      </c>
      <c r="AV37" s="8">
        <f t="shared" si="18"/>
        <v>9</v>
      </c>
      <c r="AW37" s="23">
        <f t="shared" si="19"/>
        <v>0.642857142857143</v>
      </c>
    </row>
    <row r="38" spans="1:49">
      <c r="A38" s="7" t="s">
        <v>55</v>
      </c>
      <c r="B38" s="8">
        <v>6</v>
      </c>
      <c r="C38" s="8">
        <v>5</v>
      </c>
      <c r="D38" s="9">
        <f>C38/B38</f>
        <v>0.833333333333333</v>
      </c>
      <c r="E38" s="8"/>
      <c r="F38" s="8"/>
      <c r="G38" s="9"/>
      <c r="H38" s="8"/>
      <c r="I38" s="8"/>
      <c r="J38" s="9"/>
      <c r="K38" s="8">
        <v>14</v>
      </c>
      <c r="L38" s="8">
        <v>14</v>
      </c>
      <c r="M38" s="9">
        <f>L38/K38</f>
        <v>1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1</v>
      </c>
      <c r="AG38" s="8">
        <v>1</v>
      </c>
      <c r="AH38" s="9">
        <f t="shared" si="20"/>
        <v>1</v>
      </c>
      <c r="AI38" s="8"/>
      <c r="AJ38" s="8"/>
      <c r="AK38" s="9"/>
      <c r="AL38" s="8"/>
      <c r="AM38" s="8"/>
      <c r="AN38" s="9"/>
      <c r="AO38" s="8"/>
      <c r="AP38" s="8"/>
      <c r="AQ38" s="9"/>
      <c r="AR38" s="8"/>
      <c r="AS38" s="8"/>
      <c r="AT38" s="9"/>
      <c r="AU38" s="26">
        <f t="shared" si="17"/>
        <v>21</v>
      </c>
      <c r="AV38" s="8">
        <f t="shared" si="18"/>
        <v>20</v>
      </c>
      <c r="AW38" s="23">
        <f t="shared" si="19"/>
        <v>0.952380952380952</v>
      </c>
    </row>
    <row r="39" spans="1:49">
      <c r="A39" s="7" t="s">
        <v>56</v>
      </c>
      <c r="B39" s="8">
        <v>12</v>
      </c>
      <c r="C39" s="8">
        <v>11</v>
      </c>
      <c r="D39" s="9">
        <f>C39/B39</f>
        <v>0.916666666666667</v>
      </c>
      <c r="E39" s="8"/>
      <c r="F39" s="8"/>
      <c r="G39" s="9"/>
      <c r="H39" s="8"/>
      <c r="I39" s="8"/>
      <c r="J39" s="9"/>
      <c r="K39" s="8">
        <v>10</v>
      </c>
      <c r="L39" s="8">
        <v>10</v>
      </c>
      <c r="M39" s="9">
        <f>L39/K39</f>
        <v>1</v>
      </c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>
        <v>8</v>
      </c>
      <c r="AD39" s="8">
        <v>6</v>
      </c>
      <c r="AE39" s="9">
        <f>AD39/AC39</f>
        <v>0.75</v>
      </c>
      <c r="AF39" s="8">
        <v>37</v>
      </c>
      <c r="AG39" s="8">
        <v>32</v>
      </c>
      <c r="AH39" s="9">
        <f t="shared" si="20"/>
        <v>0.864864864864865</v>
      </c>
      <c r="AI39" s="8"/>
      <c r="AJ39" s="8"/>
      <c r="AK39" s="9"/>
      <c r="AL39" s="8"/>
      <c r="AM39" s="8"/>
      <c r="AN39" s="9"/>
      <c r="AO39" s="8">
        <v>2</v>
      </c>
      <c r="AP39" s="8">
        <v>2</v>
      </c>
      <c r="AQ39" s="9">
        <f t="shared" ref="AQ39:AQ44" si="21">AP39/AO39</f>
        <v>1</v>
      </c>
      <c r="AR39" s="8">
        <v>5</v>
      </c>
      <c r="AS39" s="8">
        <v>5</v>
      </c>
      <c r="AT39" s="9">
        <f>AS39/AR39</f>
        <v>1</v>
      </c>
      <c r="AU39" s="26">
        <f t="shared" si="17"/>
        <v>74</v>
      </c>
      <c r="AV39" s="8">
        <f t="shared" si="18"/>
        <v>66</v>
      </c>
      <c r="AW39" s="23">
        <f t="shared" si="19"/>
        <v>0.891891891891892</v>
      </c>
    </row>
    <row r="40" spans="1:49">
      <c r="A40" s="7" t="s">
        <v>57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>
        <v>1</v>
      </c>
      <c r="AG40" s="8">
        <v>1</v>
      </c>
      <c r="AH40" s="9">
        <f t="shared" si="20"/>
        <v>1</v>
      </c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26">
        <f t="shared" si="17"/>
        <v>1</v>
      </c>
      <c r="AV40" s="8">
        <f t="shared" si="18"/>
        <v>1</v>
      </c>
      <c r="AW40" s="23">
        <f t="shared" si="19"/>
        <v>1</v>
      </c>
    </row>
    <row r="41" spans="1:49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26"/>
      <c r="AV41" s="8"/>
      <c r="AW41" s="23"/>
    </row>
    <row r="42" spans="1:49">
      <c r="A42" s="10" t="s">
        <v>59</v>
      </c>
      <c r="B42" s="11">
        <f>SUM(B37:B41)</f>
        <v>18</v>
      </c>
      <c r="C42" s="11">
        <f>SUM(C37:C41)</f>
        <v>16</v>
      </c>
      <c r="D42" s="12">
        <f>C42/B42</f>
        <v>0.888888888888889</v>
      </c>
      <c r="E42" s="11"/>
      <c r="F42" s="11"/>
      <c r="G42" s="12"/>
      <c r="H42" s="11"/>
      <c r="I42" s="11"/>
      <c r="J42" s="12"/>
      <c r="K42" s="11">
        <f>SUM(K37:K41)</f>
        <v>24</v>
      </c>
      <c r="L42" s="11">
        <f>SUM(L37:L41)</f>
        <v>24</v>
      </c>
      <c r="M42" s="12">
        <f>L42/K42</f>
        <v>1</v>
      </c>
      <c r="N42" s="11"/>
      <c r="O42" s="11"/>
      <c r="P42" s="12"/>
      <c r="Q42" s="11"/>
      <c r="R42" s="11"/>
      <c r="S42" s="12"/>
      <c r="T42" s="11"/>
      <c r="U42" s="11"/>
      <c r="V42" s="12"/>
      <c r="W42" s="11"/>
      <c r="X42" s="11"/>
      <c r="Y42" s="12"/>
      <c r="Z42" s="11"/>
      <c r="AA42" s="11"/>
      <c r="AB42" s="12"/>
      <c r="AC42" s="11">
        <f>SUM(AC37:AC41)</f>
        <v>10</v>
      </c>
      <c r="AD42" s="11">
        <f>SUM(AD37:AD41)</f>
        <v>7</v>
      </c>
      <c r="AE42" s="12">
        <f>AD42/AC42</f>
        <v>0.7</v>
      </c>
      <c r="AF42" s="11">
        <f>SUM(AF37:AF41)</f>
        <v>51</v>
      </c>
      <c r="AG42" s="11">
        <f>SUM(AG37:AG41)</f>
        <v>42</v>
      </c>
      <c r="AH42" s="12">
        <f>AG42/AF42</f>
        <v>0.823529411764706</v>
      </c>
      <c r="AI42" s="11"/>
      <c r="AJ42" s="11"/>
      <c r="AK42" s="12"/>
      <c r="AL42" s="11"/>
      <c r="AM42" s="11"/>
      <c r="AN42" s="12"/>
      <c r="AO42" s="11">
        <f>SUM(AO37:AO41)</f>
        <v>2</v>
      </c>
      <c r="AP42" s="11">
        <f>SUM(AP37:AP41)</f>
        <v>2</v>
      </c>
      <c r="AQ42" s="12">
        <f t="shared" si="21"/>
        <v>1</v>
      </c>
      <c r="AR42" s="11">
        <f>SUM(AR37:AR41)</f>
        <v>5</v>
      </c>
      <c r="AS42" s="11">
        <f>SUM(AS37:AS41)</f>
        <v>5</v>
      </c>
      <c r="AT42" s="12">
        <f>AS42/AR42</f>
        <v>1</v>
      </c>
      <c r="AU42" s="24">
        <f>B42+E42+H42+K42+N42+Q42+T42+W42+Z42+AC42+AF42+AI42+AL42+AO42+AR42</f>
        <v>110</v>
      </c>
      <c r="AV42" s="11">
        <f>C42+F42+I42+L42+O42+R42+U42+X42+AA42+AD42+AG42+AJ42+AM42+AP42+AS42</f>
        <v>96</v>
      </c>
      <c r="AW42" s="25">
        <f>AV42/AU42</f>
        <v>0.872727272727273</v>
      </c>
    </row>
    <row r="43" spans="1:49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/>
      <c r="AG43" s="8"/>
      <c r="AH43" s="9"/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26"/>
      <c r="AV43" s="8"/>
      <c r="AW43" s="23"/>
    </row>
    <row r="44" spans="1:49">
      <c r="A44" s="7" t="s">
        <v>61</v>
      </c>
      <c r="B44" s="8">
        <v>13</v>
      </c>
      <c r="C44" s="8">
        <v>13</v>
      </c>
      <c r="D44" s="9">
        <f>C44/B44</f>
        <v>1</v>
      </c>
      <c r="E44" s="8"/>
      <c r="F44" s="8"/>
      <c r="G44" s="9"/>
      <c r="H44" s="8"/>
      <c r="I44" s="8"/>
      <c r="J44" s="9"/>
      <c r="K44" s="8">
        <v>1</v>
      </c>
      <c r="L44" s="8">
        <v>1</v>
      </c>
      <c r="M44" s="9">
        <f>L44/K44</f>
        <v>1</v>
      </c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47</v>
      </c>
      <c r="AG44" s="8">
        <v>41</v>
      </c>
      <c r="AH44" s="9">
        <f>AG44/AF44</f>
        <v>0.872340425531915</v>
      </c>
      <c r="AI44" s="8"/>
      <c r="AJ44" s="8"/>
      <c r="AK44" s="9"/>
      <c r="AL44" s="8"/>
      <c r="AM44" s="8"/>
      <c r="AN44" s="9"/>
      <c r="AO44" s="8">
        <v>1</v>
      </c>
      <c r="AP44" s="8">
        <v>1</v>
      </c>
      <c r="AQ44" s="9">
        <f t="shared" si="21"/>
        <v>1</v>
      </c>
      <c r="AR44" s="8"/>
      <c r="AS44" s="8"/>
      <c r="AT44" s="9"/>
      <c r="AU44" s="26">
        <f>B44+E44+H44+K44+N44+Q44+T44+W44+Z44+AC44+AF44+AI44+AL44+AO44+AR44</f>
        <v>62</v>
      </c>
      <c r="AV44" s="8">
        <f>C44+F44+I44+L44+O44+R44+U44+X44+AA44+AD44+AG44+AJ44+AM44+AP44+AS44</f>
        <v>56</v>
      </c>
      <c r="AW44" s="23">
        <f>AV44/AU44</f>
        <v>0.903225806451613</v>
      </c>
    </row>
    <row r="45" spans="1:49">
      <c r="A45" s="7" t="s">
        <v>62</v>
      </c>
      <c r="B45" s="8">
        <v>123</v>
      </c>
      <c r="C45" s="8">
        <v>112</v>
      </c>
      <c r="D45" s="9">
        <f>C45/B45</f>
        <v>0.910569105691057</v>
      </c>
      <c r="E45" s="8"/>
      <c r="F45" s="8"/>
      <c r="G45" s="9"/>
      <c r="H45" s="8"/>
      <c r="I45" s="8"/>
      <c r="J45" s="9"/>
      <c r="K45" s="8">
        <v>19</v>
      </c>
      <c r="L45" s="8">
        <v>18</v>
      </c>
      <c r="M45" s="9">
        <f>L45/K45</f>
        <v>0.947368421052632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46</v>
      </c>
      <c r="AG45" s="8">
        <v>44</v>
      </c>
      <c r="AH45" s="9">
        <f>AG45/AF45</f>
        <v>0.956521739130435</v>
      </c>
      <c r="AI45" s="8"/>
      <c r="AJ45" s="8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26">
        <f>B45+E45+H45+K45+N45+Q45+T45+W45+Z45+AC45+AF45+AI45+AL45+AO45+AR45</f>
        <v>188</v>
      </c>
      <c r="AV45" s="8">
        <f>C45+F45+I45+L45+O45+R45+U45+X45+AA45+AD45+AG45+AJ45+AM45+AP45+AS45</f>
        <v>174</v>
      </c>
      <c r="AW45" s="23">
        <f>AV45/AU45</f>
        <v>0.925531914893617</v>
      </c>
    </row>
    <row r="46" spans="1:49">
      <c r="A46" s="7" t="s">
        <v>63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26"/>
      <c r="AV46" s="8"/>
      <c r="AW46" s="23"/>
    </row>
    <row r="47" spans="1:49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26"/>
      <c r="AV47" s="8"/>
      <c r="AW47" s="23"/>
    </row>
    <row r="48" spans="1:49">
      <c r="A48" s="10" t="s">
        <v>65</v>
      </c>
      <c r="B48" s="11">
        <f>SUM(B43:B47)</f>
        <v>136</v>
      </c>
      <c r="C48" s="11">
        <f>SUM(C43:C47)</f>
        <v>125</v>
      </c>
      <c r="D48" s="12">
        <f>C48/B48</f>
        <v>0.919117647058823</v>
      </c>
      <c r="E48" s="11"/>
      <c r="F48" s="11"/>
      <c r="G48" s="12"/>
      <c r="H48" s="11"/>
      <c r="I48" s="11"/>
      <c r="J48" s="12"/>
      <c r="K48" s="11">
        <f>SUM(K43:K47)</f>
        <v>20</v>
      </c>
      <c r="L48" s="11">
        <f>SUM(L43:L47)</f>
        <v>19</v>
      </c>
      <c r="M48" s="12">
        <f>L48/K48</f>
        <v>0.95</v>
      </c>
      <c r="N48" s="11"/>
      <c r="O48" s="11"/>
      <c r="P48" s="12"/>
      <c r="Q48" s="11"/>
      <c r="R48" s="11"/>
      <c r="S48" s="12"/>
      <c r="T48" s="11"/>
      <c r="U48" s="11"/>
      <c r="V48" s="12"/>
      <c r="W48" s="11"/>
      <c r="X48" s="11"/>
      <c r="Y48" s="12"/>
      <c r="Z48" s="11"/>
      <c r="AA48" s="11"/>
      <c r="AB48" s="12"/>
      <c r="AC48" s="11"/>
      <c r="AD48" s="11"/>
      <c r="AE48" s="12"/>
      <c r="AF48" s="11">
        <f>SUM(AF43:AF47)</f>
        <v>93</v>
      </c>
      <c r="AG48" s="11">
        <f>SUM(AG43:AG47)</f>
        <v>85</v>
      </c>
      <c r="AH48" s="12">
        <f>AG48/AF48</f>
        <v>0.913978494623656</v>
      </c>
      <c r="AI48" s="11"/>
      <c r="AJ48" s="11"/>
      <c r="AK48" s="12"/>
      <c r="AL48" s="11"/>
      <c r="AM48" s="11"/>
      <c r="AN48" s="12"/>
      <c r="AO48" s="11">
        <f>SUM(AO43:AO47)</f>
        <v>1</v>
      </c>
      <c r="AP48" s="11">
        <f>SUM(AP43:AP47)</f>
        <v>1</v>
      </c>
      <c r="AQ48" s="12">
        <f>AP48/AO48</f>
        <v>1</v>
      </c>
      <c r="AR48" s="11"/>
      <c r="AS48" s="11"/>
      <c r="AT48" s="12"/>
      <c r="AU48" s="24">
        <f t="shared" ref="AU48:AV51" si="22">B48+E48+H48+K48+N48+Q48+T48+W48+Z48+AC48+AF48+AI48+AL48+AO48+AR48</f>
        <v>250</v>
      </c>
      <c r="AV48" s="11">
        <f t="shared" si="22"/>
        <v>230</v>
      </c>
      <c r="AW48" s="25">
        <f>AV48/AU48</f>
        <v>0.92</v>
      </c>
    </row>
    <row r="49" spans="1:49">
      <c r="A49" s="10" t="s">
        <v>66</v>
      </c>
      <c r="B49" s="11">
        <f>B42+B48</f>
        <v>154</v>
      </c>
      <c r="C49" s="11">
        <f>C42+C48</f>
        <v>141</v>
      </c>
      <c r="D49" s="12">
        <f>C49/B49</f>
        <v>0.915584415584416</v>
      </c>
      <c r="E49" s="11"/>
      <c r="F49" s="11"/>
      <c r="G49" s="12"/>
      <c r="H49" s="11"/>
      <c r="I49" s="11"/>
      <c r="J49" s="12"/>
      <c r="K49" s="11">
        <f>K42+K48</f>
        <v>44</v>
      </c>
      <c r="L49" s="11">
        <f>L42+L48</f>
        <v>43</v>
      </c>
      <c r="M49" s="12">
        <f>L49/K49</f>
        <v>0.977272727272727</v>
      </c>
      <c r="N49" s="11"/>
      <c r="O49" s="11"/>
      <c r="P49" s="12"/>
      <c r="Q49" s="11"/>
      <c r="R49" s="11"/>
      <c r="S49" s="12"/>
      <c r="T49" s="11"/>
      <c r="U49" s="11"/>
      <c r="V49" s="12"/>
      <c r="W49" s="11"/>
      <c r="X49" s="11"/>
      <c r="Y49" s="12"/>
      <c r="Z49" s="11"/>
      <c r="AA49" s="11"/>
      <c r="AB49" s="12"/>
      <c r="AC49" s="11">
        <f>AC42+AC48</f>
        <v>10</v>
      </c>
      <c r="AD49" s="11">
        <f>AD42+AD48</f>
        <v>7</v>
      </c>
      <c r="AE49" s="12">
        <f>AD49/AC49</f>
        <v>0.7</v>
      </c>
      <c r="AF49" s="11">
        <f>AF42+AF48</f>
        <v>144</v>
      </c>
      <c r="AG49" s="11">
        <f>AG42+AG48</f>
        <v>127</v>
      </c>
      <c r="AH49" s="12">
        <f>AG49/AF49</f>
        <v>0.881944444444444</v>
      </c>
      <c r="AI49" s="11"/>
      <c r="AJ49" s="11"/>
      <c r="AK49" s="12"/>
      <c r="AL49" s="11"/>
      <c r="AM49" s="11"/>
      <c r="AN49" s="12"/>
      <c r="AO49" s="11">
        <f>AO42+AO48</f>
        <v>3</v>
      </c>
      <c r="AP49" s="11">
        <f>AP42+AP48</f>
        <v>3</v>
      </c>
      <c r="AQ49" s="12">
        <f>AP49/AO49</f>
        <v>1</v>
      </c>
      <c r="AR49" s="11">
        <f>AR42+AR48</f>
        <v>5</v>
      </c>
      <c r="AS49" s="11">
        <f>AS42+AS48</f>
        <v>5</v>
      </c>
      <c r="AT49" s="12">
        <f>AS49/AR49</f>
        <v>1</v>
      </c>
      <c r="AU49" s="24">
        <f t="shared" si="22"/>
        <v>360</v>
      </c>
      <c r="AV49" s="11">
        <f t="shared" si="22"/>
        <v>326</v>
      </c>
      <c r="AW49" s="25">
        <f>AV49/AU49</f>
        <v>0.905555555555556</v>
      </c>
    </row>
    <row r="50" customHeight="1" spans="1:49">
      <c r="A50" s="10" t="s">
        <v>67</v>
      </c>
      <c r="B50" s="11">
        <f>B36+B49</f>
        <v>264</v>
      </c>
      <c r="C50" s="11">
        <f>C36+C49</f>
        <v>247</v>
      </c>
      <c r="D50" s="12">
        <f>C50/B50</f>
        <v>0.935606060606061</v>
      </c>
      <c r="E50" s="11"/>
      <c r="F50" s="11"/>
      <c r="G50" s="12"/>
      <c r="H50" s="11"/>
      <c r="I50" s="11"/>
      <c r="J50" s="12"/>
      <c r="K50" s="11">
        <f>K36+K49</f>
        <v>54</v>
      </c>
      <c r="L50" s="11">
        <f>L36+L49</f>
        <v>53</v>
      </c>
      <c r="M50" s="12">
        <f>L50/K50</f>
        <v>0.981481481481482</v>
      </c>
      <c r="N50" s="11"/>
      <c r="O50" s="11"/>
      <c r="P50" s="12"/>
      <c r="Q50" s="11">
        <f>Q36+Q49</f>
        <v>1</v>
      </c>
      <c r="R50" s="11">
        <f>R36+R49</f>
        <v>0</v>
      </c>
      <c r="S50" s="12">
        <f>R50/Q50</f>
        <v>0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AC36+AC49</f>
        <v>15</v>
      </c>
      <c r="AD50" s="11">
        <f>AD36+AD49</f>
        <v>11</v>
      </c>
      <c r="AE50" s="12">
        <f>AD50/AC50</f>
        <v>0.733333333333333</v>
      </c>
      <c r="AF50" s="11">
        <f>AF36+AF49</f>
        <v>218</v>
      </c>
      <c r="AG50" s="11">
        <f>AG36+AG49</f>
        <v>198</v>
      </c>
      <c r="AH50" s="12">
        <f>AG50/AF50</f>
        <v>0.908256880733945</v>
      </c>
      <c r="AI50" s="11"/>
      <c r="AJ50" s="11"/>
      <c r="AK50" s="12"/>
      <c r="AL50" s="11"/>
      <c r="AM50" s="11"/>
      <c r="AN50" s="12"/>
      <c r="AO50" s="11">
        <f>AO36+AO49</f>
        <v>4</v>
      </c>
      <c r="AP50" s="11">
        <f>AP36+AP49</f>
        <v>4</v>
      </c>
      <c r="AQ50" s="12">
        <f>AP50/AO50</f>
        <v>1</v>
      </c>
      <c r="AR50" s="11">
        <f>AR36+AR49</f>
        <v>10</v>
      </c>
      <c r="AS50" s="11">
        <f>AS36+AS49</f>
        <v>10</v>
      </c>
      <c r="AT50" s="12">
        <f>AS50/AR50</f>
        <v>1</v>
      </c>
      <c r="AU50" s="24">
        <f t="shared" si="22"/>
        <v>566</v>
      </c>
      <c r="AV50" s="11">
        <f t="shared" si="22"/>
        <v>523</v>
      </c>
      <c r="AW50" s="25">
        <f>AV50/AU50</f>
        <v>0.924028268551237</v>
      </c>
    </row>
    <row r="51" customHeight="1" spans="1:49">
      <c r="A51" s="10" t="s">
        <v>68</v>
      </c>
      <c r="B51" s="11">
        <f>B23+B50</f>
        <v>926</v>
      </c>
      <c r="C51" s="11">
        <f>C23+C50</f>
        <v>878</v>
      </c>
      <c r="D51" s="12">
        <f>C51/B51</f>
        <v>0.948164146868251</v>
      </c>
      <c r="E51" s="11">
        <f>E23+E50</f>
        <v>627</v>
      </c>
      <c r="F51" s="11">
        <f>F23+F50</f>
        <v>578</v>
      </c>
      <c r="G51" s="12">
        <f>F51/E51</f>
        <v>0.921850079744817</v>
      </c>
      <c r="H51" s="11"/>
      <c r="I51" s="11"/>
      <c r="J51" s="12"/>
      <c r="K51" s="11">
        <f>K23+K50</f>
        <v>386</v>
      </c>
      <c r="L51" s="11">
        <f>L23+L50</f>
        <v>361</v>
      </c>
      <c r="M51" s="12">
        <f>L51/K51</f>
        <v>0.935233160621762</v>
      </c>
      <c r="N51" s="11">
        <f>N23+N50</f>
        <v>199</v>
      </c>
      <c r="O51" s="11">
        <f>O23+O50</f>
        <v>189</v>
      </c>
      <c r="P51" s="12">
        <f>O51/N51</f>
        <v>0.949748743718593</v>
      </c>
      <c r="Q51" s="11">
        <f>Q23+Q50</f>
        <v>28</v>
      </c>
      <c r="R51" s="11">
        <f>R23+R50</f>
        <v>25</v>
      </c>
      <c r="S51" s="12">
        <f>R51/Q51</f>
        <v>0.892857142857143</v>
      </c>
      <c r="T51" s="11">
        <f>T23+T50</f>
        <v>54</v>
      </c>
      <c r="U51" s="11">
        <f>U23+U50</f>
        <v>53</v>
      </c>
      <c r="V51" s="12">
        <f>U51/T51</f>
        <v>0.981481481481482</v>
      </c>
      <c r="W51" s="11">
        <f>W23+W50</f>
        <v>46</v>
      </c>
      <c r="X51" s="11">
        <f>X23+X50</f>
        <v>42</v>
      </c>
      <c r="Y51" s="12">
        <f>X51/W51</f>
        <v>0.91304347826087</v>
      </c>
      <c r="Z51" s="11">
        <f>Z23+Z50</f>
        <v>162</v>
      </c>
      <c r="AA51" s="11">
        <f>AA23+AA50</f>
        <v>119</v>
      </c>
      <c r="AB51" s="12">
        <f>AA51/Z51</f>
        <v>0.734567901234568</v>
      </c>
      <c r="AC51" s="11">
        <f>AC23+AC50</f>
        <v>232</v>
      </c>
      <c r="AD51" s="11">
        <f>AD23+AD50</f>
        <v>213</v>
      </c>
      <c r="AE51" s="12">
        <f>AD51/AC51</f>
        <v>0.918103448275862</v>
      </c>
      <c r="AF51" s="11">
        <f>AF23+AF50</f>
        <v>481</v>
      </c>
      <c r="AG51" s="11">
        <f>AG23+AG50</f>
        <v>448</v>
      </c>
      <c r="AH51" s="12">
        <f>AG51/AF51</f>
        <v>0.931392931392931</v>
      </c>
      <c r="AI51" s="11">
        <f>AI23+AI50</f>
        <v>206</v>
      </c>
      <c r="AJ51" s="11">
        <f>AJ23+AJ50</f>
        <v>137</v>
      </c>
      <c r="AK51" s="12">
        <f>AJ51/AI51</f>
        <v>0.66504854368932</v>
      </c>
      <c r="AL51" s="11">
        <f>AL23+AL50</f>
        <v>211</v>
      </c>
      <c r="AM51" s="11">
        <f>AM23+AM50</f>
        <v>184</v>
      </c>
      <c r="AN51" s="12">
        <f>AM51/AL51</f>
        <v>0.872037914691943</v>
      </c>
      <c r="AO51" s="11">
        <f>AO23+AO50</f>
        <v>19</v>
      </c>
      <c r="AP51" s="11">
        <f>AP23+AP50</f>
        <v>14</v>
      </c>
      <c r="AQ51" s="12">
        <f>AP51/AO51</f>
        <v>0.736842105263158</v>
      </c>
      <c r="AR51" s="11">
        <f>AR23+AR50</f>
        <v>10</v>
      </c>
      <c r="AS51" s="11">
        <f>AS23+AS50</f>
        <v>10</v>
      </c>
      <c r="AT51" s="12">
        <f>AS51/AR51</f>
        <v>1</v>
      </c>
      <c r="AU51" s="27">
        <f t="shared" si="22"/>
        <v>3587</v>
      </c>
      <c r="AV51" s="28">
        <f t="shared" si="22"/>
        <v>3251</v>
      </c>
      <c r="AW51" s="29">
        <f>AV51/AU51</f>
        <v>0.906328408140507</v>
      </c>
    </row>
    <row r="52" ht="60" customHeight="1" spans="1:49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19">
    <mergeCell ref="A1:AW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K19" activePane="bottomRight" state="frozen"/>
      <selection/>
      <selection pane="topRight"/>
      <selection pane="bottomLeft"/>
      <selection pane="bottomRight" activeCell="X5" sqref="X5"/>
    </sheetView>
  </sheetViews>
  <sheetFormatPr defaultColWidth="9.13333333333333" defaultRowHeight="13.5"/>
  <cols>
    <col min="1" max="1" width="23.6" style="1" customWidth="1"/>
    <col min="2" max="49" width="5.4" style="2" customWidth="1"/>
    <col min="50" max="16384" width="9.13333333333333" style="2"/>
  </cols>
  <sheetData>
    <row r="1" ht="28.15" customHeight="1" spans="1:49">
      <c r="A1" s="32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ht="28.15" customHeight="1" spans="1:4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17" t="s">
        <v>17</v>
      </c>
      <c r="AV2" s="18"/>
      <c r="AW2" s="19"/>
    </row>
    <row r="3" ht="28.15" customHeight="1" spans="1:49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20" t="s">
        <v>18</v>
      </c>
      <c r="AV3" s="6" t="s">
        <v>19</v>
      </c>
      <c r="AW3" s="21" t="s">
        <v>20</v>
      </c>
    </row>
    <row r="4" spans="1:49">
      <c r="A4" s="7" t="s">
        <v>21</v>
      </c>
      <c r="B4" s="8">
        <v>147</v>
      </c>
      <c r="C4" s="8">
        <v>133</v>
      </c>
      <c r="D4" s="9">
        <f t="shared" ref="D4:D12" si="0">C4/B4</f>
        <v>0.904761904761905</v>
      </c>
      <c r="E4" s="8">
        <v>41</v>
      </c>
      <c r="F4" s="8">
        <v>36</v>
      </c>
      <c r="G4" s="9">
        <f t="shared" ref="G4:G12" si="1">F4/E4</f>
        <v>0.878048780487805</v>
      </c>
      <c r="H4" s="8">
        <v>178</v>
      </c>
      <c r="I4" s="8">
        <v>132</v>
      </c>
      <c r="J4" s="9">
        <f>I4/H4</f>
        <v>0.741573033707865</v>
      </c>
      <c r="K4" s="8">
        <v>39</v>
      </c>
      <c r="L4" s="8">
        <v>33</v>
      </c>
      <c r="M4" s="9">
        <f t="shared" ref="M4:M12" si="2">L4/K4</f>
        <v>0.846153846153846</v>
      </c>
      <c r="N4" s="8">
        <v>12</v>
      </c>
      <c r="O4" s="8">
        <v>7</v>
      </c>
      <c r="P4" s="9">
        <f>O4/N4</f>
        <v>0.583333333333333</v>
      </c>
      <c r="Q4" s="8"/>
      <c r="R4" s="8"/>
      <c r="S4" s="9"/>
      <c r="T4" s="8">
        <v>53</v>
      </c>
      <c r="U4" s="8">
        <v>47</v>
      </c>
      <c r="V4" s="9">
        <f>U4/T4</f>
        <v>0.886792452830189</v>
      </c>
      <c r="W4" s="8">
        <v>106</v>
      </c>
      <c r="X4" s="8">
        <v>87</v>
      </c>
      <c r="Y4" s="9">
        <f>X4/W4</f>
        <v>0.820754716981132</v>
      </c>
      <c r="Z4" s="8"/>
      <c r="AA4" s="8"/>
      <c r="AB4" s="9"/>
      <c r="AC4" s="8">
        <v>30</v>
      </c>
      <c r="AD4" s="8">
        <v>25</v>
      </c>
      <c r="AE4" s="9">
        <f>AD4/AC4</f>
        <v>0.833333333333333</v>
      </c>
      <c r="AF4" s="8"/>
      <c r="AG4" s="8"/>
      <c r="AH4" s="9"/>
      <c r="AI4" s="8">
        <v>65</v>
      </c>
      <c r="AJ4" s="8">
        <v>42</v>
      </c>
      <c r="AK4" s="9">
        <f t="shared" ref="AK4:AK10" si="3">AJ4/AI4</f>
        <v>0.646153846153846</v>
      </c>
      <c r="AL4" s="8"/>
      <c r="AM4" s="8"/>
      <c r="AN4" s="9"/>
      <c r="AO4" s="8"/>
      <c r="AP4" s="8"/>
      <c r="AQ4" s="9"/>
      <c r="AR4" s="8"/>
      <c r="AS4" s="8"/>
      <c r="AT4" s="9"/>
      <c r="AU4" s="22">
        <f t="shared" ref="AU4:AU12" si="4">B4+E4+H4+K4+N4+Q4+T4+W4+Z4+AC4+AF4+AI4+AL4+AO4+AR4</f>
        <v>671</v>
      </c>
      <c r="AV4" s="8">
        <f t="shared" ref="AV4:AV12" si="5">C4+F4+I4+L4+O4+R4+U4+X4+AA4+AD4+AG4+AJ4+AM4+AP4+AS4</f>
        <v>542</v>
      </c>
      <c r="AW4" s="23">
        <f t="shared" ref="AW4:AW12" si="6">AV4/AU4</f>
        <v>0.807749627421759</v>
      </c>
    </row>
    <row r="5" spans="1:49">
      <c r="A5" s="7" t="s">
        <v>22</v>
      </c>
      <c r="B5" s="8"/>
      <c r="C5" s="8"/>
      <c r="D5" s="9"/>
      <c r="E5" s="8"/>
      <c r="F5" s="8"/>
      <c r="G5" s="9"/>
      <c r="H5" s="8"/>
      <c r="I5" s="8"/>
      <c r="J5" s="9"/>
      <c r="K5" s="8">
        <v>5</v>
      </c>
      <c r="L5" s="8">
        <v>5</v>
      </c>
      <c r="M5" s="9">
        <f t="shared" si="2"/>
        <v>1</v>
      </c>
      <c r="N5" s="8">
        <v>54</v>
      </c>
      <c r="O5" s="8">
        <v>48</v>
      </c>
      <c r="P5" s="9">
        <f>O5/N5</f>
        <v>0.888888888888889</v>
      </c>
      <c r="Q5" s="8">
        <v>6</v>
      </c>
      <c r="R5" s="8">
        <v>6</v>
      </c>
      <c r="S5" s="9">
        <f>R5/Q5</f>
        <v>1</v>
      </c>
      <c r="T5" s="8">
        <v>2</v>
      </c>
      <c r="U5" s="8">
        <v>2</v>
      </c>
      <c r="V5" s="9">
        <f>U5/T5</f>
        <v>1</v>
      </c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22">
        <f t="shared" si="4"/>
        <v>67</v>
      </c>
      <c r="AV5" s="8">
        <f t="shared" si="5"/>
        <v>61</v>
      </c>
      <c r="AW5" s="23">
        <f t="shared" si="6"/>
        <v>0.91044776119403</v>
      </c>
    </row>
    <row r="6" spans="1:49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22"/>
      <c r="AV6" s="8"/>
      <c r="AW6" s="23"/>
    </row>
    <row r="7" spans="1:49">
      <c r="A7" s="7" t="s">
        <v>24</v>
      </c>
      <c r="B7" s="8">
        <v>49</v>
      </c>
      <c r="C7" s="8">
        <v>47</v>
      </c>
      <c r="D7" s="9">
        <f>C7/B7</f>
        <v>0.959183673469388</v>
      </c>
      <c r="E7" s="8"/>
      <c r="F7" s="8"/>
      <c r="G7" s="9"/>
      <c r="H7" s="8"/>
      <c r="I7" s="8"/>
      <c r="J7" s="9"/>
      <c r="K7" s="8">
        <v>75</v>
      </c>
      <c r="L7" s="8">
        <v>65</v>
      </c>
      <c r="M7" s="9">
        <f t="shared" si="2"/>
        <v>0.866666666666667</v>
      </c>
      <c r="N7" s="8">
        <v>62</v>
      </c>
      <c r="O7" s="8">
        <v>57</v>
      </c>
      <c r="P7" s="9">
        <f>O7/N7</f>
        <v>0.919354838709677</v>
      </c>
      <c r="Q7" s="8"/>
      <c r="R7" s="8"/>
      <c r="S7" s="9"/>
      <c r="T7" s="8"/>
      <c r="U7" s="8"/>
      <c r="V7" s="9"/>
      <c r="W7" s="8"/>
      <c r="X7" s="8"/>
      <c r="Y7" s="9"/>
      <c r="Z7" s="8">
        <v>46</v>
      </c>
      <c r="AA7" s="8">
        <v>33</v>
      </c>
      <c r="AB7" s="9">
        <f>AA7/Z7</f>
        <v>0.717391304347826</v>
      </c>
      <c r="AC7" s="8"/>
      <c r="AD7" s="8"/>
      <c r="AE7" s="9"/>
      <c r="AF7" s="8">
        <v>23</v>
      </c>
      <c r="AG7" s="8">
        <v>21</v>
      </c>
      <c r="AH7" s="9">
        <f t="shared" ref="AH7:AH12" si="7">AG7/AF7</f>
        <v>0.91304347826087</v>
      </c>
      <c r="AI7" s="8">
        <v>46</v>
      </c>
      <c r="AJ7" s="8">
        <v>31</v>
      </c>
      <c r="AK7" s="9">
        <f t="shared" si="3"/>
        <v>0.673913043478261</v>
      </c>
      <c r="AL7" s="8">
        <v>18</v>
      </c>
      <c r="AM7" s="8">
        <v>16</v>
      </c>
      <c r="AN7" s="9">
        <f t="shared" ref="AN7:AN12" si="8">AM7/AL7</f>
        <v>0.888888888888889</v>
      </c>
      <c r="AO7" s="8"/>
      <c r="AP7" s="8"/>
      <c r="AQ7" s="9"/>
      <c r="AR7" s="8"/>
      <c r="AS7" s="8"/>
      <c r="AT7" s="9"/>
      <c r="AU7" s="22">
        <f t="shared" si="4"/>
        <v>319</v>
      </c>
      <c r="AV7" s="8">
        <f t="shared" si="5"/>
        <v>270</v>
      </c>
      <c r="AW7" s="23">
        <f t="shared" si="6"/>
        <v>0.846394984326019</v>
      </c>
    </row>
    <row r="8" spans="1:49">
      <c r="A8" s="7" t="s">
        <v>25</v>
      </c>
      <c r="B8" s="8">
        <v>33</v>
      </c>
      <c r="C8" s="8">
        <v>32</v>
      </c>
      <c r="D8" s="9">
        <f>C8/B8</f>
        <v>0.96969696969697</v>
      </c>
      <c r="E8" s="8"/>
      <c r="F8" s="8"/>
      <c r="G8" s="9"/>
      <c r="H8" s="8"/>
      <c r="I8" s="8"/>
      <c r="J8" s="9"/>
      <c r="K8" s="8">
        <v>65</v>
      </c>
      <c r="L8" s="8">
        <v>64</v>
      </c>
      <c r="M8" s="9">
        <f t="shared" si="2"/>
        <v>0.984615384615385</v>
      </c>
      <c r="N8" s="8"/>
      <c r="O8" s="8"/>
      <c r="P8" s="9"/>
      <c r="Q8" s="8">
        <v>6</v>
      </c>
      <c r="R8" s="8">
        <v>6</v>
      </c>
      <c r="S8" s="9">
        <f>R8/Q8</f>
        <v>1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v>69</v>
      </c>
      <c r="AM8" s="8">
        <v>64</v>
      </c>
      <c r="AN8" s="9">
        <f t="shared" si="8"/>
        <v>0.927536231884058</v>
      </c>
      <c r="AO8" s="8"/>
      <c r="AP8" s="8"/>
      <c r="AQ8" s="9"/>
      <c r="AR8" s="8"/>
      <c r="AS8" s="8"/>
      <c r="AT8" s="9"/>
      <c r="AU8" s="22">
        <f t="shared" si="4"/>
        <v>173</v>
      </c>
      <c r="AV8" s="8">
        <f t="shared" si="5"/>
        <v>166</v>
      </c>
      <c r="AW8" s="23">
        <f t="shared" si="6"/>
        <v>0.959537572254335</v>
      </c>
    </row>
    <row r="9" spans="1:49">
      <c r="A9" s="10" t="s">
        <v>26</v>
      </c>
      <c r="B9" s="11">
        <f>SUM(B4:B8)</f>
        <v>229</v>
      </c>
      <c r="C9" s="11">
        <f>SUM(C4:C8)</f>
        <v>212</v>
      </c>
      <c r="D9" s="12">
        <f t="shared" si="0"/>
        <v>0.925764192139738</v>
      </c>
      <c r="E9" s="11">
        <f>SUM(E4:E8)</f>
        <v>41</v>
      </c>
      <c r="F9" s="11">
        <f>SUM(F4:F8)</f>
        <v>36</v>
      </c>
      <c r="G9" s="12">
        <f t="shared" si="1"/>
        <v>0.878048780487805</v>
      </c>
      <c r="H9" s="11">
        <f>SUM(H4:H8)</f>
        <v>178</v>
      </c>
      <c r="I9" s="11">
        <f>SUM(I4:I8)</f>
        <v>132</v>
      </c>
      <c r="J9" s="12">
        <f>I9/H9</f>
        <v>0.741573033707865</v>
      </c>
      <c r="K9" s="11">
        <f>SUM(K4:K8)</f>
        <v>184</v>
      </c>
      <c r="L9" s="11">
        <f>SUM(L4:L8)</f>
        <v>167</v>
      </c>
      <c r="M9" s="12">
        <f t="shared" si="2"/>
        <v>0.907608695652174</v>
      </c>
      <c r="N9" s="11">
        <f>SUM(N4:N8)</f>
        <v>128</v>
      </c>
      <c r="O9" s="11">
        <f>SUM(O4:O8)</f>
        <v>112</v>
      </c>
      <c r="P9" s="12">
        <f>O9/N9</f>
        <v>0.875</v>
      </c>
      <c r="Q9" s="11">
        <f>SUM(Q4:Q8)</f>
        <v>12</v>
      </c>
      <c r="R9" s="11">
        <f>SUM(R4:R8)</f>
        <v>12</v>
      </c>
      <c r="S9" s="12">
        <f>R9/Q9</f>
        <v>1</v>
      </c>
      <c r="T9" s="11">
        <f>SUM(T4:T8)</f>
        <v>55</v>
      </c>
      <c r="U9" s="11">
        <f>SUM(U4:U8)</f>
        <v>49</v>
      </c>
      <c r="V9" s="12">
        <f>U9/T9</f>
        <v>0.890909090909091</v>
      </c>
      <c r="W9" s="11">
        <f>SUM(W4:W8)</f>
        <v>106</v>
      </c>
      <c r="X9" s="11">
        <f>SUM(X4:X8)</f>
        <v>87</v>
      </c>
      <c r="Y9" s="12">
        <f>X9/W9</f>
        <v>0.820754716981132</v>
      </c>
      <c r="Z9" s="11">
        <f>SUM(Z4:Z8)</f>
        <v>46</v>
      </c>
      <c r="AA9" s="11">
        <f>SUM(AA4:AA8)</f>
        <v>33</v>
      </c>
      <c r="AB9" s="12">
        <f>AA9/Z9</f>
        <v>0.717391304347826</v>
      </c>
      <c r="AC9" s="11">
        <f>SUM(AC4:AC8)</f>
        <v>30</v>
      </c>
      <c r="AD9" s="11">
        <f>SUM(AD4:AD8)</f>
        <v>25</v>
      </c>
      <c r="AE9" s="12">
        <f>AD9/AC9</f>
        <v>0.833333333333333</v>
      </c>
      <c r="AF9" s="11">
        <f>SUM(AF4:AF8)</f>
        <v>23</v>
      </c>
      <c r="AG9" s="11">
        <f>SUM(AG4:AG8)</f>
        <v>21</v>
      </c>
      <c r="AH9" s="12">
        <f t="shared" si="7"/>
        <v>0.91304347826087</v>
      </c>
      <c r="AI9" s="11">
        <f>SUM(AI4:AI8)</f>
        <v>111</v>
      </c>
      <c r="AJ9" s="11">
        <f>SUM(AJ4:AJ8)</f>
        <v>73</v>
      </c>
      <c r="AK9" s="12">
        <f t="shared" si="3"/>
        <v>0.657657657657658</v>
      </c>
      <c r="AL9" s="11">
        <f>SUM(AL4:AL8)</f>
        <v>87</v>
      </c>
      <c r="AM9" s="11">
        <f>SUM(AM4:AM8)</f>
        <v>80</v>
      </c>
      <c r="AN9" s="12">
        <f t="shared" si="8"/>
        <v>0.919540229885057</v>
      </c>
      <c r="AO9" s="11"/>
      <c r="AP9" s="11"/>
      <c r="AQ9" s="12"/>
      <c r="AR9" s="11"/>
      <c r="AS9" s="11"/>
      <c r="AT9" s="12"/>
      <c r="AU9" s="24">
        <f t="shared" si="4"/>
        <v>1230</v>
      </c>
      <c r="AV9" s="11">
        <f t="shared" si="5"/>
        <v>1039</v>
      </c>
      <c r="AW9" s="25">
        <f t="shared" si="6"/>
        <v>0.844715447154472</v>
      </c>
    </row>
    <row r="10" spans="1:49">
      <c r="A10" s="7" t="s">
        <v>27</v>
      </c>
      <c r="B10" s="8">
        <v>175</v>
      </c>
      <c r="C10" s="8">
        <v>173</v>
      </c>
      <c r="D10" s="9">
        <f t="shared" si="0"/>
        <v>0.988571428571429</v>
      </c>
      <c r="E10" s="8">
        <v>149</v>
      </c>
      <c r="F10" s="8">
        <v>147</v>
      </c>
      <c r="G10" s="9">
        <f t="shared" si="1"/>
        <v>0.986577181208054</v>
      </c>
      <c r="H10" s="8"/>
      <c r="I10" s="8"/>
      <c r="J10" s="9"/>
      <c r="K10" s="8">
        <v>45</v>
      </c>
      <c r="L10" s="8">
        <v>43</v>
      </c>
      <c r="M10" s="9">
        <f t="shared" si="2"/>
        <v>0.955555555555556</v>
      </c>
      <c r="N10" s="8">
        <v>75</v>
      </c>
      <c r="O10" s="8">
        <v>74</v>
      </c>
      <c r="P10" s="9">
        <f>O10/N10</f>
        <v>0.986666666666667</v>
      </c>
      <c r="Q10" s="8">
        <v>13</v>
      </c>
      <c r="R10" s="8">
        <v>13</v>
      </c>
      <c r="S10" s="9">
        <f>R10/Q10</f>
        <v>1</v>
      </c>
      <c r="T10" s="8">
        <v>3</v>
      </c>
      <c r="U10" s="8">
        <v>3</v>
      </c>
      <c r="V10" s="9">
        <f>U10/T10</f>
        <v>1</v>
      </c>
      <c r="W10" s="8"/>
      <c r="X10" s="8"/>
      <c r="Y10" s="9"/>
      <c r="Z10" s="8">
        <v>15</v>
      </c>
      <c r="AA10" s="8">
        <v>14</v>
      </c>
      <c r="AB10" s="9">
        <f>AA10/Z10</f>
        <v>0.933333333333333</v>
      </c>
      <c r="AC10" s="8">
        <v>109</v>
      </c>
      <c r="AD10" s="8">
        <v>108</v>
      </c>
      <c r="AE10" s="9">
        <f>AD10/AC10</f>
        <v>0.990825688073395</v>
      </c>
      <c r="AF10" s="8">
        <v>42</v>
      </c>
      <c r="AG10" s="8">
        <v>42</v>
      </c>
      <c r="AH10" s="9">
        <f t="shared" si="7"/>
        <v>1</v>
      </c>
      <c r="AI10" s="8">
        <v>85</v>
      </c>
      <c r="AJ10" s="8">
        <v>79</v>
      </c>
      <c r="AK10" s="9">
        <f t="shared" si="3"/>
        <v>0.929411764705882</v>
      </c>
      <c r="AL10" s="8">
        <v>73</v>
      </c>
      <c r="AM10" s="8">
        <v>72</v>
      </c>
      <c r="AN10" s="9">
        <f t="shared" si="8"/>
        <v>0.986301369863014</v>
      </c>
      <c r="AO10" s="8">
        <v>3</v>
      </c>
      <c r="AP10" s="8">
        <v>3</v>
      </c>
      <c r="AQ10" s="9">
        <f>AP10/AO10</f>
        <v>1</v>
      </c>
      <c r="AR10" s="8"/>
      <c r="AS10" s="8"/>
      <c r="AT10" s="9"/>
      <c r="AU10" s="26">
        <f t="shared" si="4"/>
        <v>787</v>
      </c>
      <c r="AV10" s="8">
        <f t="shared" si="5"/>
        <v>771</v>
      </c>
      <c r="AW10" s="23">
        <f t="shared" si="6"/>
        <v>0.979669631512071</v>
      </c>
    </row>
    <row r="11" spans="1:49">
      <c r="A11" s="7" t="s">
        <v>28</v>
      </c>
      <c r="B11" s="8">
        <v>61</v>
      </c>
      <c r="C11" s="8">
        <v>55</v>
      </c>
      <c r="D11" s="9">
        <f t="shared" si="0"/>
        <v>0.901639344262295</v>
      </c>
      <c r="E11" s="8">
        <v>63</v>
      </c>
      <c r="F11" s="8">
        <v>53</v>
      </c>
      <c r="G11" s="9">
        <f t="shared" si="1"/>
        <v>0.841269841269841</v>
      </c>
      <c r="H11" s="8"/>
      <c r="I11" s="8"/>
      <c r="J11" s="9"/>
      <c r="K11" s="8">
        <v>7</v>
      </c>
      <c r="L11" s="8">
        <v>5</v>
      </c>
      <c r="M11" s="9">
        <f t="shared" si="2"/>
        <v>0.714285714285714</v>
      </c>
      <c r="N11" s="8">
        <v>8</v>
      </c>
      <c r="O11" s="8">
        <v>8</v>
      </c>
      <c r="P11" s="9">
        <f>O11/N11</f>
        <v>1</v>
      </c>
      <c r="Q11" s="8">
        <v>29</v>
      </c>
      <c r="R11" s="8">
        <v>28</v>
      </c>
      <c r="S11" s="9">
        <f>R11/Q11</f>
        <v>0.96551724137931</v>
      </c>
      <c r="T11" s="8"/>
      <c r="U11" s="8"/>
      <c r="V11" s="9"/>
      <c r="W11" s="8"/>
      <c r="X11" s="8"/>
      <c r="Y11" s="9"/>
      <c r="Z11" s="8"/>
      <c r="AA11" s="8"/>
      <c r="AB11" s="9"/>
      <c r="AC11" s="8">
        <v>15</v>
      </c>
      <c r="AD11" s="8">
        <v>15</v>
      </c>
      <c r="AE11" s="9">
        <f>AD11/AC11</f>
        <v>1</v>
      </c>
      <c r="AF11" s="8">
        <v>7</v>
      </c>
      <c r="AG11" s="8">
        <v>6</v>
      </c>
      <c r="AH11" s="9">
        <f t="shared" si="7"/>
        <v>0.857142857142857</v>
      </c>
      <c r="AI11" s="8"/>
      <c r="AJ11" s="8"/>
      <c r="AK11" s="9"/>
      <c r="AL11" s="8">
        <v>1</v>
      </c>
      <c r="AM11" s="8">
        <v>1</v>
      </c>
      <c r="AN11" s="9">
        <f t="shared" si="8"/>
        <v>1</v>
      </c>
      <c r="AO11" s="8"/>
      <c r="AP11" s="8"/>
      <c r="AQ11" s="9"/>
      <c r="AR11" s="8"/>
      <c r="AS11" s="8"/>
      <c r="AT11" s="9"/>
      <c r="AU11" s="26">
        <f t="shared" si="4"/>
        <v>191</v>
      </c>
      <c r="AV11" s="8">
        <f t="shared" si="5"/>
        <v>171</v>
      </c>
      <c r="AW11" s="23">
        <f t="shared" si="6"/>
        <v>0.895287958115183</v>
      </c>
    </row>
    <row r="12" spans="1:49">
      <c r="A12" s="7" t="s">
        <v>29</v>
      </c>
      <c r="B12" s="8">
        <v>68</v>
      </c>
      <c r="C12" s="8">
        <v>62</v>
      </c>
      <c r="D12" s="9">
        <f t="shared" si="0"/>
        <v>0.911764705882353</v>
      </c>
      <c r="E12" s="8">
        <v>9</v>
      </c>
      <c r="F12" s="8">
        <v>9</v>
      </c>
      <c r="G12" s="9">
        <f t="shared" si="1"/>
        <v>1</v>
      </c>
      <c r="H12" s="8"/>
      <c r="I12" s="8"/>
      <c r="J12" s="9"/>
      <c r="K12" s="8">
        <v>32</v>
      </c>
      <c r="L12" s="8">
        <v>32</v>
      </c>
      <c r="M12" s="9">
        <f t="shared" si="2"/>
        <v>1</v>
      </c>
      <c r="N12" s="8">
        <v>7</v>
      </c>
      <c r="O12" s="8">
        <v>7</v>
      </c>
      <c r="P12" s="9">
        <f>O12/N12</f>
        <v>1</v>
      </c>
      <c r="Q12" s="8">
        <v>14</v>
      </c>
      <c r="R12" s="8">
        <v>14</v>
      </c>
      <c r="S12" s="9">
        <f>R12/Q12</f>
        <v>1</v>
      </c>
      <c r="T12" s="8"/>
      <c r="U12" s="8"/>
      <c r="V12" s="9"/>
      <c r="W12" s="8"/>
      <c r="X12" s="8"/>
      <c r="Y12" s="9"/>
      <c r="Z12" s="8">
        <v>1</v>
      </c>
      <c r="AA12" s="8">
        <v>1</v>
      </c>
      <c r="AB12" s="9">
        <f>AA12/Z12</f>
        <v>1</v>
      </c>
      <c r="AC12" s="8">
        <v>5</v>
      </c>
      <c r="AD12" s="8">
        <v>5</v>
      </c>
      <c r="AE12" s="9">
        <f>AD12/AC12</f>
        <v>1</v>
      </c>
      <c r="AF12" s="8">
        <v>14</v>
      </c>
      <c r="AG12" s="8">
        <v>14</v>
      </c>
      <c r="AH12" s="9">
        <f t="shared" si="7"/>
        <v>1</v>
      </c>
      <c r="AI12" s="8">
        <v>14</v>
      </c>
      <c r="AJ12" s="8">
        <v>14</v>
      </c>
      <c r="AK12" s="9">
        <f>AJ12/AI12</f>
        <v>1</v>
      </c>
      <c r="AL12" s="8">
        <v>7</v>
      </c>
      <c r="AM12" s="8">
        <v>7</v>
      </c>
      <c r="AN12" s="9">
        <f t="shared" si="8"/>
        <v>1</v>
      </c>
      <c r="AO12" s="8"/>
      <c r="AP12" s="8"/>
      <c r="AQ12" s="9"/>
      <c r="AR12" s="8"/>
      <c r="AS12" s="8"/>
      <c r="AT12" s="9"/>
      <c r="AU12" s="26">
        <f t="shared" si="4"/>
        <v>171</v>
      </c>
      <c r="AV12" s="8">
        <f t="shared" si="5"/>
        <v>165</v>
      </c>
      <c r="AW12" s="23">
        <f t="shared" si="6"/>
        <v>0.964912280701754</v>
      </c>
    </row>
    <row r="13" spans="1:49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26"/>
      <c r="AV13" s="8"/>
      <c r="AW13" s="23"/>
    </row>
    <row r="14" spans="1:49">
      <c r="A14" s="7" t="s">
        <v>31</v>
      </c>
      <c r="B14" s="8">
        <v>27</v>
      </c>
      <c r="C14" s="8">
        <v>25</v>
      </c>
      <c r="D14" s="9">
        <f t="shared" ref="D14:D26" si="9">C14/B14</f>
        <v>0.925925925925926</v>
      </c>
      <c r="E14" s="8">
        <v>237</v>
      </c>
      <c r="F14" s="8">
        <v>226</v>
      </c>
      <c r="G14" s="9">
        <f t="shared" ref="G14:G23" si="10">F14/E14</f>
        <v>0.953586497890295</v>
      </c>
      <c r="H14" s="8"/>
      <c r="I14" s="8"/>
      <c r="J14" s="9"/>
      <c r="K14" s="8">
        <v>4</v>
      </c>
      <c r="L14" s="8">
        <v>3</v>
      </c>
      <c r="M14" s="9">
        <f>L14/K14</f>
        <v>0.75</v>
      </c>
      <c r="N14" s="8"/>
      <c r="O14" s="8"/>
      <c r="P14" s="9"/>
      <c r="Q14" s="8">
        <v>4</v>
      </c>
      <c r="R14" s="8">
        <v>2</v>
      </c>
      <c r="S14" s="9">
        <f>R14/Q14</f>
        <v>0.5</v>
      </c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26">
        <f t="shared" ref="AU14:AU29" si="11">B14+E14+H14+K14+N14+Q14+T14+W14+Z14+AC14+AF14+AI14+AL14+AO14+AR14</f>
        <v>272</v>
      </c>
      <c r="AV14" s="8">
        <f t="shared" ref="AV14:AV29" si="12">C14+F14+I14+L14+O14+R14+U14+X14+AA14+AD14+AG14+AJ14+AM14+AP14+AS14</f>
        <v>256</v>
      </c>
      <c r="AW14" s="23">
        <f t="shared" ref="AW14:AW29" si="13">AV14/AU14</f>
        <v>0.941176470588235</v>
      </c>
    </row>
    <row r="15" spans="1:49">
      <c r="A15" s="7" t="s">
        <v>32</v>
      </c>
      <c r="B15" s="8">
        <v>10</v>
      </c>
      <c r="C15" s="8">
        <v>7</v>
      </c>
      <c r="D15" s="9">
        <f t="shared" si="9"/>
        <v>0.7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26">
        <f t="shared" si="11"/>
        <v>10</v>
      </c>
      <c r="AV15" s="8">
        <f t="shared" si="12"/>
        <v>7</v>
      </c>
      <c r="AW15" s="23">
        <f t="shared" si="13"/>
        <v>0.7</v>
      </c>
    </row>
    <row r="16" spans="1:49">
      <c r="A16" s="7" t="s">
        <v>33</v>
      </c>
      <c r="B16" s="8">
        <v>1</v>
      </c>
      <c r="C16" s="8">
        <v>1</v>
      </c>
      <c r="D16" s="9">
        <f t="shared" si="9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26">
        <f t="shared" si="11"/>
        <v>1</v>
      </c>
      <c r="AV16" s="8">
        <f t="shared" si="12"/>
        <v>1</v>
      </c>
      <c r="AW16" s="23">
        <f t="shared" si="13"/>
        <v>1</v>
      </c>
    </row>
    <row r="17" spans="1:49">
      <c r="A17" s="7" t="s">
        <v>34</v>
      </c>
      <c r="B17" s="8">
        <v>1</v>
      </c>
      <c r="C17" s="8">
        <v>1</v>
      </c>
      <c r="D17" s="9">
        <f t="shared" si="9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26">
        <f t="shared" si="11"/>
        <v>1</v>
      </c>
      <c r="AV17" s="8">
        <f t="shared" si="12"/>
        <v>1</v>
      </c>
      <c r="AW17" s="23">
        <f t="shared" si="13"/>
        <v>1</v>
      </c>
    </row>
    <row r="18" spans="1:49">
      <c r="A18" s="7" t="s">
        <v>35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>
        <v>3</v>
      </c>
      <c r="R18" s="8">
        <v>3</v>
      </c>
      <c r="S18" s="9">
        <f>R18/Q18</f>
        <v>1</v>
      </c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26">
        <f t="shared" si="11"/>
        <v>3</v>
      </c>
      <c r="AV18" s="8">
        <f t="shared" si="12"/>
        <v>3</v>
      </c>
      <c r="AW18" s="23">
        <f t="shared" si="13"/>
        <v>1</v>
      </c>
    </row>
    <row r="19" spans="1:49">
      <c r="A19" s="7" t="s">
        <v>36</v>
      </c>
      <c r="B19" s="8">
        <v>5</v>
      </c>
      <c r="C19" s="8">
        <v>3</v>
      </c>
      <c r="D19" s="9">
        <f t="shared" si="9"/>
        <v>0.6</v>
      </c>
      <c r="E19" s="8">
        <v>2</v>
      </c>
      <c r="F19" s="8">
        <v>2</v>
      </c>
      <c r="G19" s="9">
        <f t="shared" si="10"/>
        <v>1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26">
        <f t="shared" si="11"/>
        <v>7</v>
      </c>
      <c r="AV19" s="8">
        <f t="shared" si="12"/>
        <v>5</v>
      </c>
      <c r="AW19" s="23">
        <f t="shared" si="13"/>
        <v>0.714285714285714</v>
      </c>
    </row>
    <row r="20" spans="1:49">
      <c r="A20" s="7" t="s">
        <v>37</v>
      </c>
      <c r="B20" s="8">
        <v>5</v>
      </c>
      <c r="C20" s="8">
        <v>5</v>
      </c>
      <c r="D20" s="9">
        <f t="shared" si="9"/>
        <v>1</v>
      </c>
      <c r="E20" s="8">
        <v>2</v>
      </c>
      <c r="F20" s="8">
        <v>1</v>
      </c>
      <c r="G20" s="9">
        <f t="shared" si="10"/>
        <v>0.5</v>
      </c>
      <c r="H20" s="8"/>
      <c r="I20" s="8"/>
      <c r="J20" s="9"/>
      <c r="K20" s="8">
        <v>1</v>
      </c>
      <c r="L20" s="8">
        <v>1</v>
      </c>
      <c r="M20" s="9">
        <f t="shared" ref="M20:M25" si="14">L20/K20</f>
        <v>1</v>
      </c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26">
        <f t="shared" si="11"/>
        <v>8</v>
      </c>
      <c r="AV20" s="8">
        <f t="shared" si="12"/>
        <v>7</v>
      </c>
      <c r="AW20" s="23">
        <f t="shared" si="13"/>
        <v>0.875</v>
      </c>
    </row>
    <row r="21" spans="1:49">
      <c r="A21" s="7" t="s">
        <v>38</v>
      </c>
      <c r="B21" s="8">
        <v>6</v>
      </c>
      <c r="C21" s="8">
        <v>6</v>
      </c>
      <c r="D21" s="9">
        <f t="shared" si="9"/>
        <v>1</v>
      </c>
      <c r="E21" s="8">
        <v>2</v>
      </c>
      <c r="F21" s="8">
        <v>1</v>
      </c>
      <c r="G21" s="9">
        <f t="shared" si="10"/>
        <v>0.5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26">
        <f t="shared" si="11"/>
        <v>8</v>
      </c>
      <c r="AV21" s="8">
        <f t="shared" si="12"/>
        <v>7</v>
      </c>
      <c r="AW21" s="23">
        <f t="shared" si="13"/>
        <v>0.875</v>
      </c>
    </row>
    <row r="22" spans="1:49">
      <c r="A22" s="10" t="s">
        <v>39</v>
      </c>
      <c r="B22" s="11">
        <f>SUM(B10:B21)</f>
        <v>359</v>
      </c>
      <c r="C22" s="11">
        <f>SUM(C10:C21)</f>
        <v>338</v>
      </c>
      <c r="D22" s="12">
        <f t="shared" si="9"/>
        <v>0.94150417827298</v>
      </c>
      <c r="E22" s="11">
        <f>SUM(E10:E21)</f>
        <v>464</v>
      </c>
      <c r="F22" s="11">
        <f>SUM(F10:F21)</f>
        <v>439</v>
      </c>
      <c r="G22" s="12">
        <f t="shared" si="10"/>
        <v>0.946120689655172</v>
      </c>
      <c r="H22" s="11"/>
      <c r="I22" s="11"/>
      <c r="J22" s="12"/>
      <c r="K22" s="11">
        <f>SUM(K10:K21)</f>
        <v>89</v>
      </c>
      <c r="L22" s="11">
        <f>SUM(L10:L21)</f>
        <v>84</v>
      </c>
      <c r="M22" s="12">
        <f t="shared" si="14"/>
        <v>0.943820224719101</v>
      </c>
      <c r="N22" s="11">
        <f>SUM(N10:N21)</f>
        <v>90</v>
      </c>
      <c r="O22" s="11">
        <f>SUM(O10:O21)</f>
        <v>89</v>
      </c>
      <c r="P22" s="12">
        <f>O22/N22</f>
        <v>0.988888888888889</v>
      </c>
      <c r="Q22" s="11">
        <f>SUM(Q10:Q21)</f>
        <v>63</v>
      </c>
      <c r="R22" s="11">
        <f>SUM(R10:R21)</f>
        <v>60</v>
      </c>
      <c r="S22" s="12">
        <f>R22/Q22</f>
        <v>0.952380952380952</v>
      </c>
      <c r="T22" s="11">
        <f>SUM(T10:T21)</f>
        <v>3</v>
      </c>
      <c r="U22" s="11">
        <f>SUM(U10:U21)</f>
        <v>3</v>
      </c>
      <c r="V22" s="12">
        <f>U22/T22</f>
        <v>1</v>
      </c>
      <c r="W22" s="11"/>
      <c r="X22" s="11"/>
      <c r="Y22" s="12"/>
      <c r="Z22" s="11">
        <f>SUM(Z10:Z21)</f>
        <v>16</v>
      </c>
      <c r="AA22" s="11">
        <f>SUM(AA10:AA21)</f>
        <v>15</v>
      </c>
      <c r="AB22" s="12">
        <f>AA22/Z22</f>
        <v>0.9375</v>
      </c>
      <c r="AC22" s="11">
        <f>SUM(AC10:AC21)</f>
        <v>129</v>
      </c>
      <c r="AD22" s="11">
        <f>SUM(AD10:AD21)</f>
        <v>128</v>
      </c>
      <c r="AE22" s="12">
        <f>AD22/AC22</f>
        <v>0.992248062015504</v>
      </c>
      <c r="AF22" s="11">
        <f>SUM(AF10:AF21)</f>
        <v>63</v>
      </c>
      <c r="AG22" s="11">
        <f>SUM(AG10:AG21)</f>
        <v>62</v>
      </c>
      <c r="AH22" s="12">
        <f>AG22/AF22</f>
        <v>0.984126984126984</v>
      </c>
      <c r="AI22" s="11">
        <f>SUM(AI10:AI21)</f>
        <v>99</v>
      </c>
      <c r="AJ22" s="11">
        <f>SUM(AJ10:AJ21)</f>
        <v>93</v>
      </c>
      <c r="AK22" s="12">
        <f>AJ22/AI22</f>
        <v>0.939393939393939</v>
      </c>
      <c r="AL22" s="11">
        <f>SUM(AL10:AL21)</f>
        <v>81</v>
      </c>
      <c r="AM22" s="11">
        <f>SUM(AM10:AM21)</f>
        <v>80</v>
      </c>
      <c r="AN22" s="12">
        <f>AM22/AL22</f>
        <v>0.987654320987654</v>
      </c>
      <c r="AO22" s="11">
        <f>SUM(AO10:AO21)</f>
        <v>3</v>
      </c>
      <c r="AP22" s="11">
        <f>SUM(AP10:AP21)</f>
        <v>3</v>
      </c>
      <c r="AQ22" s="12">
        <f>AP22/AO22</f>
        <v>1</v>
      </c>
      <c r="AR22" s="11"/>
      <c r="AS22" s="11"/>
      <c r="AT22" s="12"/>
      <c r="AU22" s="24">
        <f t="shared" si="11"/>
        <v>1459</v>
      </c>
      <c r="AV22" s="11">
        <f t="shared" si="12"/>
        <v>1394</v>
      </c>
      <c r="AW22" s="25">
        <f t="shared" si="13"/>
        <v>0.955448937628513</v>
      </c>
    </row>
    <row r="23" spans="1:49">
      <c r="A23" s="10" t="s">
        <v>40</v>
      </c>
      <c r="B23" s="11">
        <f>B9+B22</f>
        <v>588</v>
      </c>
      <c r="C23" s="11">
        <f>C9+C22</f>
        <v>550</v>
      </c>
      <c r="D23" s="12">
        <f t="shared" si="9"/>
        <v>0.935374149659864</v>
      </c>
      <c r="E23" s="11">
        <f>E9+E22</f>
        <v>505</v>
      </c>
      <c r="F23" s="11">
        <f>F9+F22</f>
        <v>475</v>
      </c>
      <c r="G23" s="12">
        <f t="shared" si="10"/>
        <v>0.940594059405941</v>
      </c>
      <c r="H23" s="11">
        <f>H9+H22</f>
        <v>178</v>
      </c>
      <c r="I23" s="11">
        <f>I9+I22</f>
        <v>132</v>
      </c>
      <c r="J23" s="12">
        <f>I23/H23</f>
        <v>0.741573033707865</v>
      </c>
      <c r="K23" s="11">
        <f>K9+K22</f>
        <v>273</v>
      </c>
      <c r="L23" s="11">
        <f>L9+L22</f>
        <v>251</v>
      </c>
      <c r="M23" s="12">
        <f t="shared" si="14"/>
        <v>0.919413919413919</v>
      </c>
      <c r="N23" s="11">
        <f>N9+N22</f>
        <v>218</v>
      </c>
      <c r="O23" s="11">
        <f>O9+O22</f>
        <v>201</v>
      </c>
      <c r="P23" s="12">
        <f>O23/N23</f>
        <v>0.922018348623853</v>
      </c>
      <c r="Q23" s="11">
        <f>Q9+Q22</f>
        <v>75</v>
      </c>
      <c r="R23" s="11">
        <f>R9+R22</f>
        <v>72</v>
      </c>
      <c r="S23" s="12">
        <f>R23/Q23</f>
        <v>0.96</v>
      </c>
      <c r="T23" s="11">
        <f>T9+T22</f>
        <v>58</v>
      </c>
      <c r="U23" s="11">
        <f>U9+U22</f>
        <v>52</v>
      </c>
      <c r="V23" s="12">
        <f>U23/T23</f>
        <v>0.896551724137931</v>
      </c>
      <c r="W23" s="11">
        <f>W9+W22</f>
        <v>106</v>
      </c>
      <c r="X23" s="11">
        <f>X9+X22</f>
        <v>87</v>
      </c>
      <c r="Y23" s="12">
        <f>X23/W23</f>
        <v>0.820754716981132</v>
      </c>
      <c r="Z23" s="11">
        <f>Z9+Z22</f>
        <v>62</v>
      </c>
      <c r="AA23" s="11">
        <f>AA9+AA22</f>
        <v>48</v>
      </c>
      <c r="AB23" s="12">
        <f>AA23/Z23</f>
        <v>0.774193548387097</v>
      </c>
      <c r="AC23" s="11">
        <f>AC9+AC22</f>
        <v>159</v>
      </c>
      <c r="AD23" s="11">
        <f>AD9+AD22</f>
        <v>153</v>
      </c>
      <c r="AE23" s="12">
        <f>AD23/AC23</f>
        <v>0.962264150943396</v>
      </c>
      <c r="AF23" s="11">
        <f>AF9+AF22</f>
        <v>86</v>
      </c>
      <c r="AG23" s="11">
        <f>AG9+AG22</f>
        <v>83</v>
      </c>
      <c r="AH23" s="12">
        <f>AG23/AF23</f>
        <v>0.965116279069767</v>
      </c>
      <c r="AI23" s="11">
        <f>AI9+AI22</f>
        <v>210</v>
      </c>
      <c r="AJ23" s="11">
        <f>AJ9+AJ22</f>
        <v>166</v>
      </c>
      <c r="AK23" s="12">
        <f>AJ23/AI23</f>
        <v>0.79047619047619</v>
      </c>
      <c r="AL23" s="11">
        <f>AL9+AL22</f>
        <v>168</v>
      </c>
      <c r="AM23" s="11">
        <f>AM9+AM22</f>
        <v>160</v>
      </c>
      <c r="AN23" s="12">
        <f>AM23/AL23</f>
        <v>0.952380952380952</v>
      </c>
      <c r="AO23" s="11">
        <f>AO9+AO22</f>
        <v>3</v>
      </c>
      <c r="AP23" s="11">
        <f>AP9+AP22</f>
        <v>3</v>
      </c>
      <c r="AQ23" s="12">
        <f>AP23/AO23</f>
        <v>1</v>
      </c>
      <c r="AR23" s="11"/>
      <c r="AS23" s="11"/>
      <c r="AT23" s="12"/>
      <c r="AU23" s="24">
        <f t="shared" si="11"/>
        <v>2689</v>
      </c>
      <c r="AV23" s="11">
        <f t="shared" si="12"/>
        <v>2433</v>
      </c>
      <c r="AW23" s="25">
        <f t="shared" si="13"/>
        <v>0.904797322424693</v>
      </c>
    </row>
    <row r="24" spans="1:49">
      <c r="A24" s="7" t="s">
        <v>41</v>
      </c>
      <c r="B24" s="8">
        <v>1</v>
      </c>
      <c r="C24" s="8">
        <v>1</v>
      </c>
      <c r="D24" s="9">
        <f t="shared" si="9"/>
        <v>1</v>
      </c>
      <c r="E24" s="8"/>
      <c r="F24" s="8"/>
      <c r="G24" s="9"/>
      <c r="H24" s="8"/>
      <c r="I24" s="8"/>
      <c r="J24" s="9"/>
      <c r="K24" s="8">
        <v>2</v>
      </c>
      <c r="L24" s="8">
        <v>2</v>
      </c>
      <c r="M24" s="9">
        <f t="shared" si="14"/>
        <v>1</v>
      </c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v>2</v>
      </c>
      <c r="AD24" s="8">
        <v>1</v>
      </c>
      <c r="AE24" s="9">
        <f>AD24/AC24</f>
        <v>0.5</v>
      </c>
      <c r="AF24" s="8">
        <v>2</v>
      </c>
      <c r="AG24" s="8">
        <v>2</v>
      </c>
      <c r="AH24" s="9">
        <f>AG24/AF24</f>
        <v>1</v>
      </c>
      <c r="AI24" s="8"/>
      <c r="AJ24" s="8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26">
        <f t="shared" si="11"/>
        <v>7</v>
      </c>
      <c r="AV24" s="8">
        <f t="shared" si="12"/>
        <v>6</v>
      </c>
      <c r="AW24" s="23">
        <f t="shared" si="13"/>
        <v>0.857142857142857</v>
      </c>
    </row>
    <row r="25" spans="1:49">
      <c r="A25" s="7" t="s">
        <v>42</v>
      </c>
      <c r="B25" s="8">
        <v>1</v>
      </c>
      <c r="C25" s="8">
        <v>1</v>
      </c>
      <c r="D25" s="9">
        <f t="shared" si="9"/>
        <v>1</v>
      </c>
      <c r="E25" s="8"/>
      <c r="F25" s="8"/>
      <c r="G25" s="9"/>
      <c r="H25" s="8"/>
      <c r="I25" s="8"/>
      <c r="J25" s="9"/>
      <c r="K25" s="8">
        <v>4</v>
      </c>
      <c r="L25" s="8">
        <v>4</v>
      </c>
      <c r="M25" s="9">
        <f t="shared" si="14"/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>
        <v>1</v>
      </c>
      <c r="AG25" s="8">
        <v>1</v>
      </c>
      <c r="AH25" s="9">
        <f>AG25/AF25</f>
        <v>1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26">
        <f t="shared" si="11"/>
        <v>6</v>
      </c>
      <c r="AV25" s="8">
        <f t="shared" si="12"/>
        <v>6</v>
      </c>
      <c r="AW25" s="23">
        <f t="shared" si="13"/>
        <v>1</v>
      </c>
    </row>
    <row r="26" spans="1:49">
      <c r="A26" s="7" t="s">
        <v>43</v>
      </c>
      <c r="B26" s="8">
        <v>21</v>
      </c>
      <c r="C26" s="8">
        <v>20</v>
      </c>
      <c r="D26" s="9">
        <f t="shared" si="9"/>
        <v>0.952380952380952</v>
      </c>
      <c r="E26" s="8"/>
      <c r="F26" s="8"/>
      <c r="G26" s="9"/>
      <c r="H26" s="8"/>
      <c r="I26" s="8"/>
      <c r="J26" s="9"/>
      <c r="K26" s="8">
        <v>9</v>
      </c>
      <c r="L26" s="8">
        <v>8</v>
      </c>
      <c r="M26" s="9">
        <f t="shared" ref="M26:M32" si="15">L26/K26</f>
        <v>0.888888888888889</v>
      </c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>
        <v>3</v>
      </c>
      <c r="AD26" s="8">
        <v>3</v>
      </c>
      <c r="AE26" s="9">
        <f>AD26/AC26</f>
        <v>1</v>
      </c>
      <c r="AF26" s="8">
        <v>3</v>
      </c>
      <c r="AG26" s="8">
        <v>3</v>
      </c>
      <c r="AH26" s="9">
        <f>AG26/AF26</f>
        <v>1</v>
      </c>
      <c r="AI26" s="8"/>
      <c r="AJ26" s="8"/>
      <c r="AK26" s="9"/>
      <c r="AL26" s="8"/>
      <c r="AM26" s="8"/>
      <c r="AN26" s="9"/>
      <c r="AO26" s="8">
        <v>1</v>
      </c>
      <c r="AP26" s="8">
        <v>1</v>
      </c>
      <c r="AQ26" s="9">
        <f>AP26/AO26</f>
        <v>1</v>
      </c>
      <c r="AR26" s="8"/>
      <c r="AS26" s="8"/>
      <c r="AT26" s="9"/>
      <c r="AU26" s="26">
        <f t="shared" si="11"/>
        <v>37</v>
      </c>
      <c r="AV26" s="8">
        <f t="shared" si="12"/>
        <v>35</v>
      </c>
      <c r="AW26" s="23">
        <f t="shared" si="13"/>
        <v>0.945945945945946</v>
      </c>
    </row>
    <row r="27" spans="1:49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26"/>
      <c r="AV27" s="8"/>
      <c r="AW27" s="23"/>
    </row>
    <row r="28" spans="1:49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>
        <v>5</v>
      </c>
      <c r="R28" s="8">
        <v>5</v>
      </c>
      <c r="S28" s="9">
        <f>R28/Q28</f>
        <v>1</v>
      </c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26">
        <f t="shared" si="11"/>
        <v>5</v>
      </c>
      <c r="AV28" s="8">
        <f t="shared" si="12"/>
        <v>5</v>
      </c>
      <c r="AW28" s="23">
        <f t="shared" si="13"/>
        <v>1</v>
      </c>
    </row>
    <row r="29" spans="1:49">
      <c r="A29" s="10" t="s">
        <v>46</v>
      </c>
      <c r="B29" s="11">
        <f>SUM(B24:B28)</f>
        <v>23</v>
      </c>
      <c r="C29" s="11">
        <f>SUM(C24:C28)</f>
        <v>22</v>
      </c>
      <c r="D29" s="12">
        <f>C29/B29</f>
        <v>0.956521739130435</v>
      </c>
      <c r="E29" s="11"/>
      <c r="F29" s="11"/>
      <c r="G29" s="12"/>
      <c r="H29" s="11"/>
      <c r="I29" s="11"/>
      <c r="J29" s="12"/>
      <c r="K29" s="11">
        <f>SUM(K24:K28)</f>
        <v>15</v>
      </c>
      <c r="L29" s="11">
        <f>SUM(L24:L28)</f>
        <v>14</v>
      </c>
      <c r="M29" s="12">
        <f t="shared" si="15"/>
        <v>0.933333333333333</v>
      </c>
      <c r="N29" s="11"/>
      <c r="O29" s="11"/>
      <c r="P29" s="12"/>
      <c r="Q29" s="11">
        <f>SUM(Q24:Q28)</f>
        <v>5</v>
      </c>
      <c r="R29" s="11">
        <f>SUM(R24:R28)</f>
        <v>5</v>
      </c>
      <c r="S29" s="12">
        <f>R29/Q29</f>
        <v>1</v>
      </c>
      <c r="T29" s="11"/>
      <c r="U29" s="11"/>
      <c r="V29" s="12"/>
      <c r="W29" s="11"/>
      <c r="X29" s="11"/>
      <c r="Y29" s="12"/>
      <c r="Z29" s="11"/>
      <c r="AA29" s="11"/>
      <c r="AB29" s="12"/>
      <c r="AC29" s="11">
        <f>SUM(AC24:AC28)</f>
        <v>5</v>
      </c>
      <c r="AD29" s="11">
        <f>SUM(AD24:AD28)</f>
        <v>4</v>
      </c>
      <c r="AE29" s="12">
        <f>AD29/AC29</f>
        <v>0.8</v>
      </c>
      <c r="AF29" s="11">
        <f>SUM(AF24:AF28)</f>
        <v>6</v>
      </c>
      <c r="AG29" s="11">
        <f>SUM(AG24:AG28)</f>
        <v>6</v>
      </c>
      <c r="AH29" s="12">
        <f>AG29/AF29</f>
        <v>1</v>
      </c>
      <c r="AI29" s="11"/>
      <c r="AJ29" s="11"/>
      <c r="AK29" s="12"/>
      <c r="AL29" s="11"/>
      <c r="AM29" s="11"/>
      <c r="AN29" s="12"/>
      <c r="AO29" s="11">
        <f>SUM(AO24:AO28)</f>
        <v>1</v>
      </c>
      <c r="AP29" s="11">
        <f>SUM(AP24:AP28)</f>
        <v>1</v>
      </c>
      <c r="AQ29" s="12">
        <f>AP29/AO29</f>
        <v>1</v>
      </c>
      <c r="AR29" s="11"/>
      <c r="AS29" s="11"/>
      <c r="AT29" s="12"/>
      <c r="AU29" s="24">
        <f t="shared" si="11"/>
        <v>55</v>
      </c>
      <c r="AV29" s="11">
        <f t="shared" si="12"/>
        <v>52</v>
      </c>
      <c r="AW29" s="25">
        <f t="shared" si="13"/>
        <v>0.945454545454545</v>
      </c>
    </row>
    <row r="30" spans="1:49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26"/>
      <c r="AV30" s="8"/>
      <c r="AW30" s="23"/>
    </row>
    <row r="31" spans="1:49">
      <c r="A31" s="7" t="s">
        <v>48</v>
      </c>
      <c r="B31" s="8">
        <v>16</v>
      </c>
      <c r="C31" s="8">
        <v>16</v>
      </c>
      <c r="D31" s="9">
        <f>C31/B31</f>
        <v>1</v>
      </c>
      <c r="E31" s="8"/>
      <c r="F31" s="8"/>
      <c r="G31" s="9"/>
      <c r="H31" s="8"/>
      <c r="I31" s="8"/>
      <c r="J31" s="9"/>
      <c r="K31" s="8">
        <v>11</v>
      </c>
      <c r="L31" s="8">
        <v>11</v>
      </c>
      <c r="M31" s="9">
        <f t="shared" si="15"/>
        <v>1</v>
      </c>
      <c r="N31" s="8"/>
      <c r="O31" s="8"/>
      <c r="P31" s="9"/>
      <c r="Q31" s="8">
        <v>1</v>
      </c>
      <c r="R31" s="8">
        <v>1</v>
      </c>
      <c r="S31" s="9">
        <f>R31/Q31</f>
        <v>1</v>
      </c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>
        <v>5</v>
      </c>
      <c r="AG31" s="8">
        <v>5</v>
      </c>
      <c r="AH31" s="9">
        <f>AG31/AF31</f>
        <v>1</v>
      </c>
      <c r="AI31" s="8"/>
      <c r="AJ31" s="8"/>
      <c r="AK31" s="9"/>
      <c r="AL31" s="8"/>
      <c r="AM31" s="8"/>
      <c r="AN31" s="9"/>
      <c r="AO31" s="8">
        <v>1</v>
      </c>
      <c r="AP31" s="8">
        <v>1</v>
      </c>
      <c r="AQ31" s="9">
        <f>AP31/AO31</f>
        <v>1</v>
      </c>
      <c r="AR31" s="8"/>
      <c r="AS31" s="8"/>
      <c r="AT31" s="9"/>
      <c r="AU31" s="26">
        <f t="shared" ref="AU31:AV33" si="16">B31+E31+H31+K31+N31+Q31+T31+W31+Z31+AC31+AF31+AI31+AL31+AO31+AR31</f>
        <v>34</v>
      </c>
      <c r="AV31" s="8">
        <f t="shared" si="16"/>
        <v>34</v>
      </c>
      <c r="AW31" s="23">
        <f>AV31/AU31</f>
        <v>1</v>
      </c>
    </row>
    <row r="32" spans="1:49">
      <c r="A32" s="7" t="s">
        <v>49</v>
      </c>
      <c r="B32" s="8">
        <v>34</v>
      </c>
      <c r="C32" s="8">
        <v>34</v>
      </c>
      <c r="D32" s="9">
        <f>C32/B32</f>
        <v>1</v>
      </c>
      <c r="E32" s="8"/>
      <c r="F32" s="8"/>
      <c r="G32" s="9"/>
      <c r="H32" s="8"/>
      <c r="I32" s="8"/>
      <c r="J32" s="9"/>
      <c r="K32" s="8">
        <v>21</v>
      </c>
      <c r="L32" s="8">
        <v>21</v>
      </c>
      <c r="M32" s="9">
        <f t="shared" si="15"/>
        <v>1</v>
      </c>
      <c r="N32" s="8"/>
      <c r="O32" s="8"/>
      <c r="P32" s="9"/>
      <c r="Q32" s="8">
        <v>1</v>
      </c>
      <c r="R32" s="8">
        <v>1</v>
      </c>
      <c r="S32" s="9">
        <f>R32/Q32</f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4</v>
      </c>
      <c r="AG32" s="8">
        <v>4</v>
      </c>
      <c r="AH32" s="9">
        <f>AG32/AF32</f>
        <v>1</v>
      </c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26">
        <f t="shared" si="16"/>
        <v>60</v>
      </c>
      <c r="AV32" s="8">
        <f t="shared" si="16"/>
        <v>60</v>
      </c>
      <c r="AW32" s="23">
        <f>AV32/AU32</f>
        <v>1</v>
      </c>
    </row>
    <row r="33" spans="1:49">
      <c r="A33" s="7" t="s">
        <v>50</v>
      </c>
      <c r="B33" s="8">
        <v>1</v>
      </c>
      <c r="C33" s="8">
        <v>1</v>
      </c>
      <c r="D33" s="9">
        <f>C33/B33</f>
        <v>1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>
        <v>7</v>
      </c>
      <c r="AD33" s="8">
        <v>6</v>
      </c>
      <c r="AE33" s="9">
        <f>AD33/AC33</f>
        <v>0.857142857142857</v>
      </c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26">
        <f t="shared" si="16"/>
        <v>8</v>
      </c>
      <c r="AV33" s="8">
        <f t="shared" si="16"/>
        <v>7</v>
      </c>
      <c r="AW33" s="23">
        <f>AV33/AU33</f>
        <v>0.875</v>
      </c>
    </row>
    <row r="34" spans="1:49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>
        <v>1</v>
      </c>
      <c r="R34" s="8">
        <v>1</v>
      </c>
      <c r="S34" s="9">
        <f>R34/Q34</f>
        <v>1</v>
      </c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26">
        <f t="shared" ref="AU34:AU41" si="17">B34+E34+H34+K34+N34+Q34+T34+W34+Z34+AC34+AF34+AI34+AL34+AO34+AR34</f>
        <v>1</v>
      </c>
      <c r="AV34" s="8">
        <f t="shared" ref="AV34:AV41" si="18">C34+F34+I34+L34+O34+R34+U34+X34+AA34+AD34+AG34+AJ34+AM34+AP34+AS34</f>
        <v>1</v>
      </c>
      <c r="AW34" s="23">
        <f t="shared" ref="AW34:AW41" si="19">AV34/AU34</f>
        <v>1</v>
      </c>
    </row>
    <row r="35" spans="1:49">
      <c r="A35" s="10" t="s">
        <v>52</v>
      </c>
      <c r="B35" s="11">
        <f>SUM(B30:B34)</f>
        <v>51</v>
      </c>
      <c r="C35" s="11">
        <f>SUM(C30:C34)</f>
        <v>51</v>
      </c>
      <c r="D35" s="12">
        <f t="shared" ref="D35:D40" si="20">C35/B35</f>
        <v>1</v>
      </c>
      <c r="E35" s="11"/>
      <c r="F35" s="11"/>
      <c r="G35" s="12"/>
      <c r="H35" s="11"/>
      <c r="I35" s="11"/>
      <c r="J35" s="12"/>
      <c r="K35" s="11">
        <f>SUM(K30:K34)</f>
        <v>32</v>
      </c>
      <c r="L35" s="11">
        <f>SUM(L30:L34)</f>
        <v>32</v>
      </c>
      <c r="M35" s="12">
        <f>L35/K35</f>
        <v>1</v>
      </c>
      <c r="N35" s="11"/>
      <c r="O35" s="11"/>
      <c r="P35" s="12"/>
      <c r="Q35" s="11">
        <f>SUM(Q30:Q34)</f>
        <v>3</v>
      </c>
      <c r="R35" s="11">
        <f>SUM(R30:R34)</f>
        <v>3</v>
      </c>
      <c r="S35" s="12">
        <f>R35/Q35</f>
        <v>1</v>
      </c>
      <c r="T35" s="11"/>
      <c r="U35" s="11"/>
      <c r="V35" s="12"/>
      <c r="W35" s="11"/>
      <c r="X35" s="11"/>
      <c r="Y35" s="12"/>
      <c r="Z35" s="11"/>
      <c r="AA35" s="11"/>
      <c r="AB35" s="12"/>
      <c r="AC35" s="11">
        <f>SUM(AC30:AC34)</f>
        <v>7</v>
      </c>
      <c r="AD35" s="11">
        <f>SUM(AD30:AD34)</f>
        <v>6</v>
      </c>
      <c r="AE35" s="12">
        <f>AD35/AC35</f>
        <v>0.857142857142857</v>
      </c>
      <c r="AF35" s="11">
        <f>SUM(AF30:AF34)</f>
        <v>9</v>
      </c>
      <c r="AG35" s="11">
        <f>SUM(AG30:AG34)</f>
        <v>9</v>
      </c>
      <c r="AH35" s="12">
        <f>AG35/AF35</f>
        <v>1</v>
      </c>
      <c r="AI35" s="11"/>
      <c r="AJ35" s="11"/>
      <c r="AK35" s="12"/>
      <c r="AL35" s="11"/>
      <c r="AM35" s="11"/>
      <c r="AN35" s="12"/>
      <c r="AO35" s="11">
        <f>SUM(AO30:AO34)</f>
        <v>1</v>
      </c>
      <c r="AP35" s="11">
        <f>SUM(AP30:AP34)</f>
        <v>1</v>
      </c>
      <c r="AQ35" s="12">
        <f>AP35/AO35</f>
        <v>1</v>
      </c>
      <c r="AR35" s="11"/>
      <c r="AS35" s="11"/>
      <c r="AT35" s="12"/>
      <c r="AU35" s="24">
        <f t="shared" si="17"/>
        <v>103</v>
      </c>
      <c r="AV35" s="11">
        <f t="shared" si="18"/>
        <v>102</v>
      </c>
      <c r="AW35" s="25">
        <f t="shared" si="19"/>
        <v>0.990291262135922</v>
      </c>
    </row>
    <row r="36" spans="1:49">
      <c r="A36" s="10" t="s">
        <v>53</v>
      </c>
      <c r="B36" s="11">
        <f>B29+B35</f>
        <v>74</v>
      </c>
      <c r="C36" s="11">
        <f>C29+C35</f>
        <v>73</v>
      </c>
      <c r="D36" s="12">
        <f t="shared" si="20"/>
        <v>0.986486486486487</v>
      </c>
      <c r="E36" s="11"/>
      <c r="F36" s="11"/>
      <c r="G36" s="12"/>
      <c r="H36" s="11"/>
      <c r="I36" s="11"/>
      <c r="J36" s="12"/>
      <c r="K36" s="11">
        <f>K29+K35</f>
        <v>47</v>
      </c>
      <c r="L36" s="11">
        <f>L29+L35</f>
        <v>46</v>
      </c>
      <c r="M36" s="12">
        <f>L36/K36</f>
        <v>0.978723404255319</v>
      </c>
      <c r="N36" s="11"/>
      <c r="O36" s="11"/>
      <c r="P36" s="12"/>
      <c r="Q36" s="11">
        <f>Q29+Q35</f>
        <v>8</v>
      </c>
      <c r="R36" s="11">
        <f>R29+R35</f>
        <v>8</v>
      </c>
      <c r="S36" s="12">
        <f>R36/Q36</f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AC29+AC35</f>
        <v>12</v>
      </c>
      <c r="AD36" s="11">
        <f>AD29+AD35</f>
        <v>10</v>
      </c>
      <c r="AE36" s="12">
        <f>AD36/AC36</f>
        <v>0.833333333333333</v>
      </c>
      <c r="AF36" s="11">
        <f>AF29+AF35</f>
        <v>15</v>
      </c>
      <c r="AG36" s="11">
        <f>AG29+AG35</f>
        <v>15</v>
      </c>
      <c r="AH36" s="12">
        <f>AG36/AF36</f>
        <v>1</v>
      </c>
      <c r="AI36" s="11"/>
      <c r="AJ36" s="11"/>
      <c r="AK36" s="12"/>
      <c r="AL36" s="11"/>
      <c r="AM36" s="11"/>
      <c r="AN36" s="12"/>
      <c r="AO36" s="11">
        <f>AO29+AO35</f>
        <v>2</v>
      </c>
      <c r="AP36" s="11">
        <f>AP29+AP35</f>
        <v>2</v>
      </c>
      <c r="AQ36" s="12">
        <f>AP36/AO36</f>
        <v>1</v>
      </c>
      <c r="AR36" s="11"/>
      <c r="AS36" s="11"/>
      <c r="AT36" s="12"/>
      <c r="AU36" s="24">
        <f t="shared" si="17"/>
        <v>158</v>
      </c>
      <c r="AV36" s="11">
        <f t="shared" si="18"/>
        <v>154</v>
      </c>
      <c r="AW36" s="25">
        <f t="shared" si="19"/>
        <v>0.974683544303797</v>
      </c>
    </row>
    <row r="37" spans="1:49">
      <c r="A37" s="7" t="s">
        <v>54</v>
      </c>
      <c r="B37" s="8"/>
      <c r="C37" s="8"/>
      <c r="D37" s="9"/>
      <c r="E37" s="8"/>
      <c r="F37" s="8"/>
      <c r="G37" s="9"/>
      <c r="H37" s="8"/>
      <c r="I37" s="8"/>
      <c r="J37" s="9"/>
      <c r="K37" s="8">
        <v>1</v>
      </c>
      <c r="L37" s="8">
        <v>1</v>
      </c>
      <c r="M37" s="9">
        <f>L37/K37</f>
        <v>1</v>
      </c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>
        <v>2</v>
      </c>
      <c r="AD37" s="8">
        <v>1</v>
      </c>
      <c r="AE37" s="9">
        <f>AD37/AC37</f>
        <v>0.5</v>
      </c>
      <c r="AF37" s="8">
        <v>5</v>
      </c>
      <c r="AG37" s="8">
        <v>3</v>
      </c>
      <c r="AH37" s="9">
        <f>AG37/AF37</f>
        <v>0.6</v>
      </c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26">
        <f t="shared" si="17"/>
        <v>8</v>
      </c>
      <c r="AV37" s="8">
        <f t="shared" si="18"/>
        <v>5</v>
      </c>
      <c r="AW37" s="23">
        <f t="shared" si="19"/>
        <v>0.625</v>
      </c>
    </row>
    <row r="38" spans="1:49">
      <c r="A38" s="7" t="s">
        <v>55</v>
      </c>
      <c r="B38" s="8">
        <v>7</v>
      </c>
      <c r="C38" s="8">
        <v>7</v>
      </c>
      <c r="D38" s="9">
        <f t="shared" si="20"/>
        <v>1</v>
      </c>
      <c r="E38" s="8"/>
      <c r="F38" s="8"/>
      <c r="G38" s="9"/>
      <c r="H38" s="8"/>
      <c r="I38" s="8"/>
      <c r="J38" s="9"/>
      <c r="K38" s="8">
        <v>16</v>
      </c>
      <c r="L38" s="8">
        <v>14</v>
      </c>
      <c r="M38" s="9">
        <f>L38/K38</f>
        <v>0.875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1</v>
      </c>
      <c r="AG38" s="8">
        <v>1</v>
      </c>
      <c r="AH38" s="9">
        <f>AG38/AF38</f>
        <v>1</v>
      </c>
      <c r="AI38" s="8"/>
      <c r="AJ38" s="8"/>
      <c r="AK38" s="9"/>
      <c r="AL38" s="8"/>
      <c r="AM38" s="8"/>
      <c r="AN38" s="9"/>
      <c r="AO38" s="8"/>
      <c r="AP38" s="8"/>
      <c r="AQ38" s="9"/>
      <c r="AR38" s="8"/>
      <c r="AS38" s="8"/>
      <c r="AT38" s="9"/>
      <c r="AU38" s="26">
        <f t="shared" si="17"/>
        <v>24</v>
      </c>
      <c r="AV38" s="8">
        <f t="shared" si="18"/>
        <v>22</v>
      </c>
      <c r="AW38" s="23">
        <f t="shared" si="19"/>
        <v>0.916666666666667</v>
      </c>
    </row>
    <row r="39" spans="1:49">
      <c r="A39" s="7" t="s">
        <v>56</v>
      </c>
      <c r="B39" s="8">
        <v>68</v>
      </c>
      <c r="C39" s="8">
        <v>60</v>
      </c>
      <c r="D39" s="9">
        <f t="shared" si="20"/>
        <v>0.882352941176471</v>
      </c>
      <c r="E39" s="8"/>
      <c r="F39" s="8"/>
      <c r="G39" s="9"/>
      <c r="H39" s="8"/>
      <c r="I39" s="8"/>
      <c r="J39" s="9"/>
      <c r="K39" s="8">
        <v>17</v>
      </c>
      <c r="L39" s="8">
        <v>15</v>
      </c>
      <c r="M39" s="9">
        <f>L39/K39</f>
        <v>0.882352941176471</v>
      </c>
      <c r="N39" s="8"/>
      <c r="O39" s="8"/>
      <c r="P39" s="9"/>
      <c r="Q39" s="8">
        <v>1</v>
      </c>
      <c r="R39" s="8">
        <v>1</v>
      </c>
      <c r="S39" s="9">
        <f>R39/Q39</f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>
        <v>4</v>
      </c>
      <c r="AD39" s="8">
        <v>4</v>
      </c>
      <c r="AE39" s="9">
        <f>AD39/AC39</f>
        <v>1</v>
      </c>
      <c r="AF39" s="8">
        <v>2</v>
      </c>
      <c r="AG39" s="8">
        <v>1</v>
      </c>
      <c r="AH39" s="9">
        <f>AG39/AF39</f>
        <v>0.5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26">
        <f t="shared" si="17"/>
        <v>92</v>
      </c>
      <c r="AV39" s="8">
        <f t="shared" si="18"/>
        <v>81</v>
      </c>
      <c r="AW39" s="23">
        <f t="shared" si="19"/>
        <v>0.880434782608696</v>
      </c>
    </row>
    <row r="40" spans="1:49">
      <c r="A40" s="7" t="s">
        <v>57</v>
      </c>
      <c r="B40" s="8">
        <v>1</v>
      </c>
      <c r="C40" s="8">
        <v>1</v>
      </c>
      <c r="D40" s="9">
        <f t="shared" si="20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v>2</v>
      </c>
      <c r="AD40" s="8">
        <v>1</v>
      </c>
      <c r="AE40" s="9">
        <f>AD40/AC40</f>
        <v>0.5</v>
      </c>
      <c r="AF40" s="8"/>
      <c r="AG40" s="8"/>
      <c r="AH40" s="9"/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26">
        <f t="shared" si="17"/>
        <v>3</v>
      </c>
      <c r="AV40" s="8">
        <f t="shared" si="18"/>
        <v>2</v>
      </c>
      <c r="AW40" s="23">
        <f t="shared" si="19"/>
        <v>0.666666666666667</v>
      </c>
    </row>
    <row r="41" spans="1:49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>
        <v>6</v>
      </c>
      <c r="R41" s="8">
        <v>4</v>
      </c>
      <c r="S41" s="9">
        <f>R41/Q41</f>
        <v>0.666666666666667</v>
      </c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26">
        <f t="shared" si="17"/>
        <v>6</v>
      </c>
      <c r="AV41" s="8">
        <f t="shared" si="18"/>
        <v>4</v>
      </c>
      <c r="AW41" s="23">
        <f t="shared" si="19"/>
        <v>0.666666666666667</v>
      </c>
    </row>
    <row r="42" spans="1:49">
      <c r="A42" s="10" t="s">
        <v>59</v>
      </c>
      <c r="B42" s="11">
        <f>SUM(B37:B41)</f>
        <v>76</v>
      </c>
      <c r="C42" s="11">
        <f>SUM(C37:C41)</f>
        <v>68</v>
      </c>
      <c r="D42" s="12">
        <f>C42/B42</f>
        <v>0.894736842105263</v>
      </c>
      <c r="E42" s="11"/>
      <c r="F42" s="11"/>
      <c r="G42" s="12"/>
      <c r="H42" s="11"/>
      <c r="I42" s="11"/>
      <c r="J42" s="12"/>
      <c r="K42" s="11">
        <f>SUM(K37:K41)</f>
        <v>34</v>
      </c>
      <c r="L42" s="11">
        <f>SUM(L37:L41)</f>
        <v>30</v>
      </c>
      <c r="M42" s="12">
        <f>L42/K42</f>
        <v>0.882352941176471</v>
      </c>
      <c r="N42" s="11"/>
      <c r="O42" s="11"/>
      <c r="P42" s="12"/>
      <c r="Q42" s="11">
        <f>SUM(Q37:Q41)</f>
        <v>7</v>
      </c>
      <c r="R42" s="11">
        <f>SUM(R37:R41)</f>
        <v>5</v>
      </c>
      <c r="S42" s="12">
        <f>R42/Q42</f>
        <v>0.714285714285714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>SUM(AC37:AC41)</f>
        <v>8</v>
      </c>
      <c r="AD42" s="11">
        <f>SUM(AD37:AD41)</f>
        <v>6</v>
      </c>
      <c r="AE42" s="12">
        <f>AD42/AC42</f>
        <v>0.75</v>
      </c>
      <c r="AF42" s="11">
        <f>SUM(AF37:AF41)</f>
        <v>8</v>
      </c>
      <c r="AG42" s="11">
        <f>SUM(AG37:AG41)</f>
        <v>5</v>
      </c>
      <c r="AH42" s="12">
        <f>AG42/AF42</f>
        <v>0.625</v>
      </c>
      <c r="AI42" s="11"/>
      <c r="AJ42" s="11"/>
      <c r="AK42" s="12"/>
      <c r="AL42" s="11"/>
      <c r="AM42" s="11"/>
      <c r="AN42" s="12"/>
      <c r="AO42" s="11"/>
      <c r="AP42" s="11"/>
      <c r="AQ42" s="12"/>
      <c r="AR42" s="11"/>
      <c r="AS42" s="11"/>
      <c r="AT42" s="12"/>
      <c r="AU42" s="24">
        <f t="shared" ref="AU42:AU47" si="21">B42+E42+H42+K42+N42+Q42+T42+W42+Z42+AC42+AF42+AI42+AL42+AO42+AR42</f>
        <v>133</v>
      </c>
      <c r="AV42" s="11">
        <f t="shared" ref="AV42:AV47" si="22">C42+F42+I42+L42+O42+R42+U42+X42+AA42+AD42+AG42+AJ42+AM42+AP42+AS42</f>
        <v>114</v>
      </c>
      <c r="AW42" s="25">
        <f t="shared" ref="AW42:AW51" si="23">AV42/AU42</f>
        <v>0.857142857142857</v>
      </c>
    </row>
    <row r="43" spans="1:49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>
        <v>1</v>
      </c>
      <c r="AG43" s="8">
        <v>1</v>
      </c>
      <c r="AH43" s="9">
        <f>AG43/AF43</f>
        <v>1</v>
      </c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26">
        <f t="shared" si="21"/>
        <v>1</v>
      </c>
      <c r="AV43" s="8">
        <f t="shared" si="22"/>
        <v>1</v>
      </c>
      <c r="AW43" s="23">
        <f t="shared" si="23"/>
        <v>1</v>
      </c>
    </row>
    <row r="44" spans="1:49">
      <c r="A44" s="7" t="s">
        <v>61</v>
      </c>
      <c r="B44" s="8">
        <v>35</v>
      </c>
      <c r="C44" s="8">
        <v>35</v>
      </c>
      <c r="D44" s="9">
        <f>C44/B44</f>
        <v>1</v>
      </c>
      <c r="E44" s="8"/>
      <c r="F44" s="8"/>
      <c r="G44" s="9"/>
      <c r="H44" s="8"/>
      <c r="I44" s="8"/>
      <c r="J44" s="9"/>
      <c r="K44" s="8">
        <v>24</v>
      </c>
      <c r="L44" s="8">
        <v>23</v>
      </c>
      <c r="M44" s="9">
        <f>L44/K44</f>
        <v>0.958333333333333</v>
      </c>
      <c r="N44" s="8"/>
      <c r="O44" s="8"/>
      <c r="P44" s="9"/>
      <c r="Q44" s="8">
        <v>2</v>
      </c>
      <c r="R44" s="8">
        <v>2</v>
      </c>
      <c r="S44" s="9">
        <f>R44/Q44</f>
        <v>1</v>
      </c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10</v>
      </c>
      <c r="AG44" s="8">
        <v>9</v>
      </c>
      <c r="AH44" s="9">
        <f>AG44/AF44</f>
        <v>0.9</v>
      </c>
      <c r="AI44" s="8"/>
      <c r="AJ44" s="8"/>
      <c r="AK44" s="9"/>
      <c r="AL44" s="8"/>
      <c r="AM44" s="8"/>
      <c r="AN44" s="9"/>
      <c r="AO44" s="8">
        <v>7</v>
      </c>
      <c r="AP44" s="8">
        <v>7</v>
      </c>
      <c r="AQ44" s="9">
        <f>AP44/AO44</f>
        <v>1</v>
      </c>
      <c r="AR44" s="8"/>
      <c r="AS44" s="8"/>
      <c r="AT44" s="9"/>
      <c r="AU44" s="26">
        <f t="shared" si="21"/>
        <v>78</v>
      </c>
      <c r="AV44" s="8">
        <f t="shared" si="22"/>
        <v>76</v>
      </c>
      <c r="AW44" s="23">
        <f t="shared" si="23"/>
        <v>0.974358974358974</v>
      </c>
    </row>
    <row r="45" spans="1:49">
      <c r="A45" s="7" t="s">
        <v>62</v>
      </c>
      <c r="B45" s="8">
        <v>60</v>
      </c>
      <c r="C45" s="8">
        <v>60</v>
      </c>
      <c r="D45" s="9">
        <f>C45/B45</f>
        <v>1</v>
      </c>
      <c r="E45" s="8"/>
      <c r="F45" s="8"/>
      <c r="G45" s="9"/>
      <c r="H45" s="8"/>
      <c r="I45" s="8"/>
      <c r="J45" s="9"/>
      <c r="K45" s="8">
        <v>51</v>
      </c>
      <c r="L45" s="8">
        <v>50</v>
      </c>
      <c r="M45" s="9">
        <f>L45/K45</f>
        <v>0.980392156862745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5</v>
      </c>
      <c r="AG45" s="8">
        <v>5</v>
      </c>
      <c r="AH45" s="9">
        <f>AG45/AF45</f>
        <v>1</v>
      </c>
      <c r="AI45" s="8"/>
      <c r="AJ45" s="8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26">
        <f t="shared" si="21"/>
        <v>116</v>
      </c>
      <c r="AV45" s="8">
        <f t="shared" si="22"/>
        <v>115</v>
      </c>
      <c r="AW45" s="23">
        <f t="shared" si="23"/>
        <v>0.991379310344828</v>
      </c>
    </row>
    <row r="46" spans="1:49">
      <c r="A46" s="7" t="s">
        <v>63</v>
      </c>
      <c r="B46" s="8">
        <v>1</v>
      </c>
      <c r="C46" s="8">
        <v>1</v>
      </c>
      <c r="D46" s="9">
        <f>C46/B46</f>
        <v>1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>
        <v>15</v>
      </c>
      <c r="AD46" s="8">
        <v>14</v>
      </c>
      <c r="AE46" s="9">
        <f>AD46/AC46</f>
        <v>0.933333333333333</v>
      </c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26">
        <f t="shared" si="21"/>
        <v>16</v>
      </c>
      <c r="AV46" s="8">
        <f t="shared" si="22"/>
        <v>15</v>
      </c>
      <c r="AW46" s="23">
        <f t="shared" si="23"/>
        <v>0.9375</v>
      </c>
    </row>
    <row r="47" spans="1:49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>
        <v>1</v>
      </c>
      <c r="R47" s="8">
        <v>1</v>
      </c>
      <c r="S47" s="9">
        <f>R47/Q47</f>
        <v>1</v>
      </c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26">
        <f t="shared" si="21"/>
        <v>1</v>
      </c>
      <c r="AV47" s="8">
        <f t="shared" si="22"/>
        <v>1</v>
      </c>
      <c r="AW47" s="23">
        <f t="shared" si="23"/>
        <v>1</v>
      </c>
    </row>
    <row r="48" spans="1:49">
      <c r="A48" s="10" t="s">
        <v>65</v>
      </c>
      <c r="B48" s="11">
        <f>SUM(B43:B47)</f>
        <v>96</v>
      </c>
      <c r="C48" s="11">
        <f>SUM(C43:C47)</f>
        <v>96</v>
      </c>
      <c r="D48" s="12">
        <f>C48/B48</f>
        <v>1</v>
      </c>
      <c r="E48" s="11"/>
      <c r="F48" s="11"/>
      <c r="G48" s="12"/>
      <c r="H48" s="11"/>
      <c r="I48" s="11"/>
      <c r="J48" s="12"/>
      <c r="K48" s="11">
        <f>SUM(K43:K47)</f>
        <v>75</v>
      </c>
      <c r="L48" s="11">
        <f>SUM(L43:L47)</f>
        <v>73</v>
      </c>
      <c r="M48" s="12">
        <f>L48/K48</f>
        <v>0.973333333333333</v>
      </c>
      <c r="N48" s="11"/>
      <c r="O48" s="11"/>
      <c r="P48" s="12"/>
      <c r="Q48" s="11">
        <f>SUM(Q43:Q47)</f>
        <v>3</v>
      </c>
      <c r="R48" s="11">
        <f>SUM(R43:R47)</f>
        <v>3</v>
      </c>
      <c r="S48" s="12">
        <f>R48/Q48</f>
        <v>1</v>
      </c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15</v>
      </c>
      <c r="AD48" s="11">
        <f>SUM(AD43:AD47)</f>
        <v>14</v>
      </c>
      <c r="AE48" s="12">
        <f>AD48/AC48</f>
        <v>0.933333333333333</v>
      </c>
      <c r="AF48" s="11">
        <f>SUM(AF43:AF47)</f>
        <v>16</v>
      </c>
      <c r="AG48" s="11">
        <f>SUM(AG43:AG47)</f>
        <v>15</v>
      </c>
      <c r="AH48" s="12">
        <f>AG48/AF48</f>
        <v>0.9375</v>
      </c>
      <c r="AI48" s="11"/>
      <c r="AJ48" s="11"/>
      <c r="AK48" s="12"/>
      <c r="AL48" s="11"/>
      <c r="AM48" s="11"/>
      <c r="AN48" s="12"/>
      <c r="AO48" s="11">
        <f>SUM(AO43:AO47)</f>
        <v>7</v>
      </c>
      <c r="AP48" s="11">
        <f>SUM(AP43:AP47)</f>
        <v>7</v>
      </c>
      <c r="AQ48" s="12">
        <f>AP48/AO48</f>
        <v>1</v>
      </c>
      <c r="AR48" s="11"/>
      <c r="AS48" s="11"/>
      <c r="AT48" s="12"/>
      <c r="AU48" s="24">
        <f t="shared" ref="AU48:AV51" si="24">B48+E48+H48+K48+N48+Q48+T48+W48+Z48+AC48+AF48+AI48+AL48+AO48+AR48</f>
        <v>212</v>
      </c>
      <c r="AV48" s="11">
        <f t="shared" si="24"/>
        <v>208</v>
      </c>
      <c r="AW48" s="25">
        <f t="shared" si="23"/>
        <v>0.981132075471698</v>
      </c>
    </row>
    <row r="49" spans="1:49">
      <c r="A49" s="10" t="s">
        <v>66</v>
      </c>
      <c r="B49" s="11">
        <f>B42+B48</f>
        <v>172</v>
      </c>
      <c r="C49" s="11">
        <f>C42+C48</f>
        <v>164</v>
      </c>
      <c r="D49" s="12">
        <f>C49/B49</f>
        <v>0.953488372093023</v>
      </c>
      <c r="E49" s="11"/>
      <c r="F49" s="11"/>
      <c r="G49" s="12"/>
      <c r="H49" s="11"/>
      <c r="I49" s="11"/>
      <c r="J49" s="12"/>
      <c r="K49" s="11">
        <f>K42+K48</f>
        <v>109</v>
      </c>
      <c r="L49" s="11">
        <f>L42+L48</f>
        <v>103</v>
      </c>
      <c r="M49" s="12">
        <f>L49/K49</f>
        <v>0.944954128440367</v>
      </c>
      <c r="N49" s="11"/>
      <c r="O49" s="11"/>
      <c r="P49" s="12"/>
      <c r="Q49" s="11">
        <f>Q42+Q48</f>
        <v>10</v>
      </c>
      <c r="R49" s="11">
        <f>R42+R48</f>
        <v>8</v>
      </c>
      <c r="S49" s="12">
        <f>R49/Q49</f>
        <v>0.8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AC42+AC48</f>
        <v>23</v>
      </c>
      <c r="AD49" s="11">
        <f>AD42+AD48</f>
        <v>20</v>
      </c>
      <c r="AE49" s="12">
        <f>AD49/AC49</f>
        <v>0.869565217391304</v>
      </c>
      <c r="AF49" s="11">
        <f>AF42+AF48</f>
        <v>24</v>
      </c>
      <c r="AG49" s="11">
        <f>AG42+AG48</f>
        <v>20</v>
      </c>
      <c r="AH49" s="12">
        <f>AG49/AF49</f>
        <v>0.833333333333333</v>
      </c>
      <c r="AI49" s="11"/>
      <c r="AJ49" s="11"/>
      <c r="AK49" s="12"/>
      <c r="AL49" s="11"/>
      <c r="AM49" s="11"/>
      <c r="AN49" s="12"/>
      <c r="AO49" s="11">
        <f>AO42+AO48</f>
        <v>7</v>
      </c>
      <c r="AP49" s="11">
        <f>AP42+AP48</f>
        <v>7</v>
      </c>
      <c r="AQ49" s="12">
        <f>AP49/AO49</f>
        <v>1</v>
      </c>
      <c r="AR49" s="11"/>
      <c r="AS49" s="11"/>
      <c r="AT49" s="12"/>
      <c r="AU49" s="24">
        <f t="shared" si="24"/>
        <v>345</v>
      </c>
      <c r="AV49" s="11">
        <f t="shared" si="24"/>
        <v>322</v>
      </c>
      <c r="AW49" s="25">
        <f t="shared" si="23"/>
        <v>0.933333333333333</v>
      </c>
    </row>
    <row r="50" customHeight="1" spans="1:49">
      <c r="A50" s="10" t="s">
        <v>67</v>
      </c>
      <c r="B50" s="11">
        <f>B36+B49</f>
        <v>246</v>
      </c>
      <c r="C50" s="11">
        <f>C36+C49</f>
        <v>237</v>
      </c>
      <c r="D50" s="12">
        <f>C50/B50</f>
        <v>0.963414634146341</v>
      </c>
      <c r="E50" s="11"/>
      <c r="F50" s="11"/>
      <c r="G50" s="12"/>
      <c r="H50" s="11"/>
      <c r="I50" s="11"/>
      <c r="J50" s="12"/>
      <c r="K50" s="11">
        <f>K36+K49</f>
        <v>156</v>
      </c>
      <c r="L50" s="11">
        <f>L36+L49</f>
        <v>149</v>
      </c>
      <c r="M50" s="12">
        <f>L50/K50</f>
        <v>0.955128205128205</v>
      </c>
      <c r="N50" s="11"/>
      <c r="O50" s="11"/>
      <c r="P50" s="12"/>
      <c r="Q50" s="11">
        <f>Q36+Q49</f>
        <v>18</v>
      </c>
      <c r="R50" s="11">
        <f>R36+R49</f>
        <v>16</v>
      </c>
      <c r="S50" s="12">
        <f>R50/Q50</f>
        <v>0.888888888888889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AC36+AC49</f>
        <v>35</v>
      </c>
      <c r="AD50" s="11">
        <f>AD36+AD49</f>
        <v>30</v>
      </c>
      <c r="AE50" s="12">
        <f>AD50/AC50</f>
        <v>0.857142857142857</v>
      </c>
      <c r="AF50" s="11">
        <f>AF36+AF49</f>
        <v>39</v>
      </c>
      <c r="AG50" s="11">
        <f>AG36+AG49</f>
        <v>35</v>
      </c>
      <c r="AH50" s="12">
        <f>AG50/AF50</f>
        <v>0.897435897435897</v>
      </c>
      <c r="AI50" s="11"/>
      <c r="AJ50" s="11"/>
      <c r="AK50" s="12"/>
      <c r="AL50" s="11"/>
      <c r="AM50" s="11"/>
      <c r="AN50" s="12"/>
      <c r="AO50" s="11">
        <f>AO36+AO49</f>
        <v>9</v>
      </c>
      <c r="AP50" s="11">
        <f>AP36+AP49</f>
        <v>9</v>
      </c>
      <c r="AQ50" s="12">
        <f>AP50/AO50</f>
        <v>1</v>
      </c>
      <c r="AR50" s="11"/>
      <c r="AS50" s="11"/>
      <c r="AT50" s="12"/>
      <c r="AU50" s="24">
        <f t="shared" si="24"/>
        <v>503</v>
      </c>
      <c r="AV50" s="11">
        <f t="shared" si="24"/>
        <v>476</v>
      </c>
      <c r="AW50" s="25">
        <f t="shared" si="23"/>
        <v>0.946322067594433</v>
      </c>
    </row>
    <row r="51" customHeight="1" spans="1:49">
      <c r="A51" s="10" t="s">
        <v>68</v>
      </c>
      <c r="B51" s="11">
        <f>B23+B50</f>
        <v>834</v>
      </c>
      <c r="C51" s="11">
        <f>C23+C50</f>
        <v>787</v>
      </c>
      <c r="D51" s="12">
        <f>C51/B51</f>
        <v>0.943645083932854</v>
      </c>
      <c r="E51" s="11">
        <f>E23+E50</f>
        <v>505</v>
      </c>
      <c r="F51" s="11">
        <f>F23+F50</f>
        <v>475</v>
      </c>
      <c r="G51" s="12">
        <f>F51/E51</f>
        <v>0.940594059405941</v>
      </c>
      <c r="H51" s="11">
        <f>H23+H50</f>
        <v>178</v>
      </c>
      <c r="I51" s="11">
        <f>I23+I50</f>
        <v>132</v>
      </c>
      <c r="J51" s="12">
        <f>I51/H51</f>
        <v>0.741573033707865</v>
      </c>
      <c r="K51" s="11">
        <f>K23+K50</f>
        <v>429</v>
      </c>
      <c r="L51" s="11">
        <f>L23+L50</f>
        <v>400</v>
      </c>
      <c r="M51" s="12">
        <f>L51/K51</f>
        <v>0.932400932400932</v>
      </c>
      <c r="N51" s="11">
        <f>N23+N50</f>
        <v>218</v>
      </c>
      <c r="O51" s="11">
        <f>O23+O50</f>
        <v>201</v>
      </c>
      <c r="P51" s="12">
        <f>O51/N51</f>
        <v>0.922018348623853</v>
      </c>
      <c r="Q51" s="11">
        <f>Q23+Q50</f>
        <v>93</v>
      </c>
      <c r="R51" s="11">
        <f>R23+R50</f>
        <v>88</v>
      </c>
      <c r="S51" s="12">
        <f>R51/Q51</f>
        <v>0.946236559139785</v>
      </c>
      <c r="T51" s="11">
        <f>T23+T50</f>
        <v>58</v>
      </c>
      <c r="U51" s="11">
        <f>U23+U50</f>
        <v>52</v>
      </c>
      <c r="V51" s="12">
        <f>U51/T51</f>
        <v>0.896551724137931</v>
      </c>
      <c r="W51" s="11">
        <f>W23+W50</f>
        <v>106</v>
      </c>
      <c r="X51" s="11">
        <f>X23+X50</f>
        <v>87</v>
      </c>
      <c r="Y51" s="12">
        <f>X51/W51</f>
        <v>0.820754716981132</v>
      </c>
      <c r="Z51" s="11">
        <f>Z23+Z50</f>
        <v>62</v>
      </c>
      <c r="AA51" s="11">
        <f>AA23+AA50</f>
        <v>48</v>
      </c>
      <c r="AB51" s="12">
        <f>AA51/Z51</f>
        <v>0.774193548387097</v>
      </c>
      <c r="AC51" s="11">
        <f>AC23+AC50</f>
        <v>194</v>
      </c>
      <c r="AD51" s="11">
        <f>AD23+AD50</f>
        <v>183</v>
      </c>
      <c r="AE51" s="12">
        <f>AD51/AC51</f>
        <v>0.943298969072165</v>
      </c>
      <c r="AF51" s="11">
        <f>AF23+AF50</f>
        <v>125</v>
      </c>
      <c r="AG51" s="11">
        <f>AG23+AG50</f>
        <v>118</v>
      </c>
      <c r="AH51" s="12">
        <f>AG51/AF51</f>
        <v>0.944</v>
      </c>
      <c r="AI51" s="11">
        <f>AI23+AI50</f>
        <v>210</v>
      </c>
      <c r="AJ51" s="11">
        <f>AJ23+AJ50</f>
        <v>166</v>
      </c>
      <c r="AK51" s="12">
        <f>AJ51/AI51</f>
        <v>0.79047619047619</v>
      </c>
      <c r="AL51" s="11">
        <f>AL23+AL50</f>
        <v>168</v>
      </c>
      <c r="AM51" s="11">
        <f>AM23+AM50</f>
        <v>160</v>
      </c>
      <c r="AN51" s="12">
        <f>AM51/AL51</f>
        <v>0.952380952380952</v>
      </c>
      <c r="AO51" s="11">
        <f>AO23+AO50</f>
        <v>12</v>
      </c>
      <c r="AP51" s="11">
        <f>AP23+AP50</f>
        <v>12</v>
      </c>
      <c r="AQ51" s="12">
        <f>AP51/AO51</f>
        <v>1</v>
      </c>
      <c r="AR51" s="11"/>
      <c r="AS51" s="11"/>
      <c r="AT51" s="12"/>
      <c r="AU51" s="27">
        <f t="shared" si="24"/>
        <v>3192</v>
      </c>
      <c r="AV51" s="28">
        <f t="shared" si="24"/>
        <v>2909</v>
      </c>
      <c r="AW51" s="29">
        <f t="shared" si="23"/>
        <v>0.911340852130326</v>
      </c>
    </row>
    <row r="52" ht="60" customHeight="1" spans="1:49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19">
    <mergeCell ref="A1:AW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J19" sqref="J19"/>
    </sheetView>
  </sheetViews>
  <sheetFormatPr defaultColWidth="9.13333333333333" defaultRowHeight="13.5"/>
  <cols>
    <col min="1" max="1" width="23.6" style="1" customWidth="1"/>
    <col min="2" max="49" width="5.4" style="2" customWidth="1"/>
    <col min="50" max="16384" width="9.13333333333333" style="2"/>
  </cols>
  <sheetData>
    <row r="1" ht="28.15" customHeight="1" spans="1:49">
      <c r="A1" s="32" t="s">
        <v>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ht="28.15" customHeight="1" spans="1:4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17" t="s">
        <v>17</v>
      </c>
      <c r="AV2" s="18"/>
      <c r="AW2" s="19"/>
    </row>
    <row r="3" ht="28.15" customHeight="1" spans="1:49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20" t="s">
        <v>18</v>
      </c>
      <c r="AV3" s="6" t="s">
        <v>19</v>
      </c>
      <c r="AW3" s="21" t="s">
        <v>20</v>
      </c>
    </row>
    <row r="4" spans="1:49">
      <c r="A4" s="7" t="s">
        <v>21</v>
      </c>
      <c r="B4" s="8">
        <f>'1月'!B4+'2月'!B4+'3月'!B4+'5月'!B4+'6月'!B4</f>
        <v>296</v>
      </c>
      <c r="C4" s="8">
        <f>'1月'!C4+'2月'!C4+'3月'!C4+'5月'!C4+'6月'!C4</f>
        <v>262</v>
      </c>
      <c r="D4" s="9">
        <f t="shared" ref="D4:D12" si="0">C4/B4</f>
        <v>0.885135135135135</v>
      </c>
      <c r="E4" s="8">
        <f>'1月'!E4+'2月'!E4+'3月'!E4+'5月'!E4+'6月'!E4</f>
        <v>155</v>
      </c>
      <c r="F4" s="8">
        <f>'1月'!F4+'2月'!F4+'3月'!F4+'5月'!F4+'6月'!F4</f>
        <v>134</v>
      </c>
      <c r="G4" s="9">
        <f t="shared" ref="G4:G23" si="1">F4/E4</f>
        <v>0.864516129032258</v>
      </c>
      <c r="H4" s="8">
        <f>'1月'!H4+'2月'!H4+'3月'!H4+'5月'!H4+'6月'!H4</f>
        <v>198</v>
      </c>
      <c r="I4" s="8">
        <f>'1月'!I4+'2月'!I4+'3月'!I4+'5月'!I4+'6月'!I4</f>
        <v>150</v>
      </c>
      <c r="J4" s="9">
        <f t="shared" ref="J4:J9" si="2">I4/H4</f>
        <v>0.757575757575758</v>
      </c>
      <c r="K4" s="8">
        <f>'1月'!K4+'2月'!K4+'3月'!K4+'5月'!K4+'6月'!K4</f>
        <v>91</v>
      </c>
      <c r="L4" s="8">
        <f>'1月'!L4+'2月'!L4+'3月'!L4+'5月'!L4+'6月'!L4</f>
        <v>81</v>
      </c>
      <c r="M4" s="9">
        <f>L4/K4</f>
        <v>0.89010989010989</v>
      </c>
      <c r="N4" s="8">
        <f>'1月'!N4+'2月'!N4+'3月'!N4+'5月'!N4+'6月'!N4</f>
        <v>85</v>
      </c>
      <c r="O4" s="8">
        <f>'1月'!O4+'2月'!O4+'3月'!O4+'5月'!O4+'6月'!O4</f>
        <v>64</v>
      </c>
      <c r="P4" s="9">
        <f>O4/N4</f>
        <v>0.752941176470588</v>
      </c>
      <c r="Q4" s="8">
        <f>'1月'!Q4+'2月'!Q4+'3月'!Q4+'5月'!Q4+'6月'!Q4</f>
        <v>1</v>
      </c>
      <c r="R4" s="8">
        <f>'1月'!R4+'2月'!R4+'3月'!R4+'5月'!R4+'6月'!R4</f>
        <v>0</v>
      </c>
      <c r="S4" s="9">
        <f t="shared" ref="S4:S9" si="3">R4/Q4</f>
        <v>0</v>
      </c>
      <c r="T4" s="8">
        <f>'1月'!T4+'2月'!T4+'3月'!T4+'5月'!T4+'6月'!T4</f>
        <v>80</v>
      </c>
      <c r="U4" s="8">
        <f>'1月'!U4+'2月'!U4+'3月'!U4+'5月'!U4+'6月'!U4</f>
        <v>64</v>
      </c>
      <c r="V4" s="9">
        <f t="shared" ref="V4:V12" si="4">U4/T4</f>
        <v>0.8</v>
      </c>
      <c r="W4" s="8">
        <f>'1月'!W4+'2月'!W4+'3月'!W4+'5月'!W4+'6月'!W4</f>
        <v>176</v>
      </c>
      <c r="X4" s="8">
        <f>'1月'!X4+'2月'!X4+'3月'!X4+'5月'!X4+'6月'!X4</f>
        <v>153</v>
      </c>
      <c r="Y4" s="9">
        <f>X4/W4</f>
        <v>0.869318181818182</v>
      </c>
      <c r="Z4" s="8">
        <f>'1月'!Z4+'2月'!Z4+'3月'!Z4+'5月'!Z4+'6月'!Z4</f>
        <v>89</v>
      </c>
      <c r="AA4" s="8">
        <f>'1月'!AA4+'2月'!AA4+'3月'!AA4+'5月'!AA4+'6月'!AA4</f>
        <v>74</v>
      </c>
      <c r="AB4" s="9">
        <f>AA4/Z4</f>
        <v>0.831460674157303</v>
      </c>
      <c r="AC4" s="8">
        <f>'1月'!AC4+'2月'!AC4+'3月'!AC4+'5月'!AC4+'6月'!AC4</f>
        <v>109</v>
      </c>
      <c r="AD4" s="8">
        <f>'1月'!AD4+'2月'!AD4+'3月'!AD4+'5月'!AD4+'6月'!AD4</f>
        <v>85</v>
      </c>
      <c r="AE4" s="9">
        <f>AD4/AC4</f>
        <v>0.779816513761468</v>
      </c>
      <c r="AF4" s="8">
        <f>'1月'!AF4+'2月'!AF4+'3月'!AF4+'5月'!AF4+'6月'!AF4</f>
        <v>31</v>
      </c>
      <c r="AG4" s="8">
        <f>'1月'!AG4+'2月'!AG4+'3月'!AG4+'5月'!AG4+'6月'!AG4</f>
        <v>26</v>
      </c>
      <c r="AH4" s="9">
        <f>AG4/AF4</f>
        <v>0.838709677419355</v>
      </c>
      <c r="AI4" s="8">
        <f>'1月'!AI4+'2月'!AI4+'3月'!AI4+'5月'!AI4+'6月'!AI4</f>
        <v>300</v>
      </c>
      <c r="AJ4" s="8">
        <f>'1月'!AJ4+'2月'!AJ4+'3月'!AJ4+'5月'!AJ4+'6月'!AJ4</f>
        <v>204</v>
      </c>
      <c r="AK4" s="9">
        <f>AJ4/AI4</f>
        <v>0.68</v>
      </c>
      <c r="AL4" s="8">
        <f>'1月'!AL4+'2月'!AL4+'3月'!AL4+'5月'!AL4+'6月'!AL4</f>
        <v>47</v>
      </c>
      <c r="AM4" s="8">
        <f>'1月'!AM4+'2月'!AM4+'3月'!AM4+'5月'!AM4+'6月'!AM4</f>
        <v>36</v>
      </c>
      <c r="AN4" s="9">
        <f>AM4/AL4</f>
        <v>0.765957446808511</v>
      </c>
      <c r="AO4" s="8">
        <f>'1月'!AO4+'2月'!AO4+'3月'!AO4+'5月'!AO4+'6月'!AO4</f>
        <v>16</v>
      </c>
      <c r="AP4" s="8">
        <f>'1月'!AP4+'2月'!AP4+'3月'!AP4+'5月'!AP4+'6月'!AP4</f>
        <v>16</v>
      </c>
      <c r="AQ4" s="9">
        <f>AP4/AO4</f>
        <v>1</v>
      </c>
      <c r="AR4" s="8"/>
      <c r="AS4" s="8"/>
      <c r="AT4" s="9"/>
      <c r="AU4" s="22">
        <f t="shared" ref="AU4:AU12" si="5">B4+E4+H4+K4+N4+Q4+T4+W4+Z4+AC4+AF4+AI4+AL4+AO4+AR4</f>
        <v>1674</v>
      </c>
      <c r="AV4" s="8">
        <f t="shared" ref="AV4:AV12" si="6">C4+F4+I4+L4+O4+R4+U4+X4+AA4+AD4+AG4+AJ4+AM4+AP4+AS4</f>
        <v>1349</v>
      </c>
      <c r="AW4" s="23">
        <f t="shared" ref="AW4:AW12" si="7">AV4/AU4</f>
        <v>0.805854241338112</v>
      </c>
    </row>
    <row r="5" spans="1:49">
      <c r="A5" s="7" t="s">
        <v>22</v>
      </c>
      <c r="B5" s="8">
        <f>'1月'!B5+'2月'!B5+'3月'!B5+'5月'!B5+'6月'!B5</f>
        <v>36</v>
      </c>
      <c r="C5" s="8">
        <f>'1月'!C5+'2月'!C5+'3月'!C5+'5月'!C5+'6月'!C5</f>
        <v>34</v>
      </c>
      <c r="D5" s="9">
        <f t="shared" si="0"/>
        <v>0.944444444444444</v>
      </c>
      <c r="E5" s="8">
        <f>'1月'!E5+'2月'!E5+'3月'!E5+'5月'!E5+'6月'!E5</f>
        <v>31</v>
      </c>
      <c r="F5" s="8">
        <f>'1月'!F5+'2月'!F5+'3月'!F5+'5月'!F5+'6月'!F5</f>
        <v>22</v>
      </c>
      <c r="G5" s="9">
        <f t="shared" si="1"/>
        <v>0.709677419354839</v>
      </c>
      <c r="H5" s="8"/>
      <c r="I5" s="8"/>
      <c r="J5" s="9"/>
      <c r="K5" s="8">
        <f>'1月'!K5+'2月'!K5+'3月'!K5+'5月'!K5+'6月'!K5</f>
        <v>18</v>
      </c>
      <c r="L5" s="8">
        <f>'1月'!L5+'2月'!L5+'3月'!L5+'5月'!L5+'6月'!L5</f>
        <v>18</v>
      </c>
      <c r="M5" s="9">
        <f>L5/K5</f>
        <v>1</v>
      </c>
      <c r="N5" s="8">
        <f>'1月'!N5+'2月'!N5+'3月'!N5+'5月'!N5+'6月'!N5</f>
        <v>67</v>
      </c>
      <c r="O5" s="8">
        <f>'1月'!O5+'2月'!O5+'3月'!O5+'5月'!O5+'6月'!O5</f>
        <v>60</v>
      </c>
      <c r="P5" s="9">
        <f>O5/N5</f>
        <v>0.895522388059702</v>
      </c>
      <c r="Q5" s="8">
        <f>'1月'!Q5+'2月'!Q5+'3月'!Q5+'5月'!Q5+'6月'!Q5</f>
        <v>6</v>
      </c>
      <c r="R5" s="8">
        <f>'1月'!R5+'2月'!R5+'3月'!R5+'5月'!R5+'6月'!R5</f>
        <v>6</v>
      </c>
      <c r="S5" s="9">
        <f t="shared" si="3"/>
        <v>1</v>
      </c>
      <c r="T5" s="8">
        <f>'1月'!T5+'2月'!T5+'3月'!T5+'5月'!T5+'6月'!T5</f>
        <v>2</v>
      </c>
      <c r="U5" s="8">
        <f>'1月'!U5+'2月'!U5+'3月'!U5+'5月'!U5+'6月'!U5</f>
        <v>2</v>
      </c>
      <c r="V5" s="9">
        <f t="shared" si="4"/>
        <v>1</v>
      </c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>
        <f>'1月'!AL5+'2月'!AL5+'3月'!AL5+'5月'!AL5+'6月'!AL5</f>
        <v>13</v>
      </c>
      <c r="AM5" s="8">
        <f>'1月'!AM5+'2月'!AM5+'3月'!AM5+'5月'!AM5+'6月'!AM5</f>
        <v>12</v>
      </c>
      <c r="AN5" s="9">
        <f>AM5/AL5</f>
        <v>0.923076923076923</v>
      </c>
      <c r="AO5" s="8"/>
      <c r="AP5" s="8"/>
      <c r="AQ5" s="9"/>
      <c r="AR5" s="8"/>
      <c r="AS5" s="8"/>
      <c r="AT5" s="9"/>
      <c r="AU5" s="22">
        <f t="shared" si="5"/>
        <v>173</v>
      </c>
      <c r="AV5" s="8">
        <f t="shared" si="6"/>
        <v>154</v>
      </c>
      <c r="AW5" s="23">
        <f t="shared" si="7"/>
        <v>0.890173410404624</v>
      </c>
    </row>
    <row r="6" spans="1:49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22"/>
      <c r="AV6" s="8"/>
      <c r="AW6" s="23"/>
    </row>
    <row r="7" spans="1:49">
      <c r="A7" s="7" t="s">
        <v>24</v>
      </c>
      <c r="B7" s="8">
        <f>'1月'!B7+'2月'!B7+'3月'!B7+'5月'!B7+'6月'!B7</f>
        <v>105</v>
      </c>
      <c r="C7" s="8">
        <f>'1月'!C7+'2月'!C7+'3月'!C7+'5月'!C7+'6月'!C7</f>
        <v>94</v>
      </c>
      <c r="D7" s="9">
        <f t="shared" si="0"/>
        <v>0.895238095238095</v>
      </c>
      <c r="E7" s="8"/>
      <c r="F7" s="8"/>
      <c r="G7" s="9"/>
      <c r="H7" s="8">
        <f>'1月'!H7+'2月'!H7+'3月'!H7+'5月'!H7+'6月'!H7</f>
        <v>34</v>
      </c>
      <c r="I7" s="8">
        <f>'1月'!I7+'2月'!I7+'3月'!I7+'5月'!I7+'6月'!I7</f>
        <v>32</v>
      </c>
      <c r="J7" s="9">
        <f t="shared" si="2"/>
        <v>0.941176470588235</v>
      </c>
      <c r="K7" s="8">
        <f>'1月'!K7+'2月'!K7+'3月'!K7+'5月'!K7+'6月'!K7</f>
        <v>117</v>
      </c>
      <c r="L7" s="8">
        <f>'1月'!L7+'2月'!L7+'3月'!L7+'5月'!L7+'6月'!L7</f>
        <v>98</v>
      </c>
      <c r="M7" s="9">
        <f>L7/K7</f>
        <v>0.837606837606838</v>
      </c>
      <c r="N7" s="8">
        <f>'1月'!N7+'2月'!N7+'3月'!N7+'5月'!N7+'6月'!N7</f>
        <v>101</v>
      </c>
      <c r="O7" s="8">
        <f>'1月'!O7+'2月'!O7+'3月'!O7+'5月'!O7+'6月'!O7</f>
        <v>85</v>
      </c>
      <c r="P7" s="9">
        <f>O7/N7</f>
        <v>0.841584158415842</v>
      </c>
      <c r="Q7" s="8">
        <f>'1月'!Q7+'2月'!Q7+'3月'!Q7+'5月'!Q7+'6月'!Q7</f>
        <v>12</v>
      </c>
      <c r="R7" s="8">
        <f>'1月'!R7+'2月'!R7+'3月'!R7+'5月'!R7+'6月'!R7</f>
        <v>10</v>
      </c>
      <c r="S7" s="9">
        <f t="shared" si="3"/>
        <v>0.833333333333333</v>
      </c>
      <c r="T7" s="8">
        <f>'1月'!T7+'2月'!T7+'3月'!T7+'5月'!T7+'6月'!T7</f>
        <v>82</v>
      </c>
      <c r="U7" s="8">
        <f>'1月'!U7+'2月'!U7+'3月'!U7+'5月'!U7+'6月'!U7</f>
        <v>71</v>
      </c>
      <c r="V7" s="9">
        <f t="shared" si="4"/>
        <v>0.865853658536585</v>
      </c>
      <c r="W7" s="8"/>
      <c r="X7" s="8"/>
      <c r="Y7" s="9"/>
      <c r="Z7" s="8">
        <f>'1月'!Z7+'2月'!Z7+'3月'!Z7+'5月'!Z7+'6月'!Z7</f>
        <v>167</v>
      </c>
      <c r="AA7" s="8">
        <f>'1月'!AA7+'2月'!AA7+'3月'!AA7+'5月'!AA7+'6月'!AA7</f>
        <v>120</v>
      </c>
      <c r="AB7" s="9">
        <f>AA7/Z7</f>
        <v>0.718562874251497</v>
      </c>
      <c r="AC7" s="8">
        <f>'1月'!AC7+'2月'!AC7+'3月'!AC7+'5月'!AC7+'6月'!AC7</f>
        <v>23</v>
      </c>
      <c r="AD7" s="8">
        <f>'1月'!AD7+'2月'!AD7+'3月'!AD7+'5月'!AD7+'6月'!AD7</f>
        <v>12</v>
      </c>
      <c r="AE7" s="9">
        <f>AD7/AC7</f>
        <v>0.521739130434783</v>
      </c>
      <c r="AF7" s="8">
        <f>'1月'!AF7+'2月'!AF7+'3月'!AF7+'5月'!AF7+'6月'!AF7</f>
        <v>88</v>
      </c>
      <c r="AG7" s="8">
        <f>'1月'!AG7+'2月'!AG7+'3月'!AG7+'5月'!AG7+'6月'!AG7</f>
        <v>80</v>
      </c>
      <c r="AH7" s="9">
        <f>AG7/AF7</f>
        <v>0.909090909090909</v>
      </c>
      <c r="AI7" s="8">
        <f>'1月'!AI7+'2月'!AI7+'3月'!AI7+'5月'!AI7+'6月'!AI7</f>
        <v>155</v>
      </c>
      <c r="AJ7" s="8">
        <f>'1月'!AJ7+'2月'!AJ7+'3月'!AJ7+'5月'!AJ7+'6月'!AJ7</f>
        <v>111</v>
      </c>
      <c r="AK7" s="9">
        <f>AJ7/AI7</f>
        <v>0.716129032258065</v>
      </c>
      <c r="AL7" s="8">
        <f>'1月'!AL7+'2月'!AL7+'3月'!AL7+'5月'!AL7+'6月'!AL7</f>
        <v>74</v>
      </c>
      <c r="AM7" s="8">
        <f>'1月'!AM7+'2月'!AM7+'3月'!AM7+'5月'!AM7+'6月'!AM7</f>
        <v>63</v>
      </c>
      <c r="AN7" s="9">
        <f>AM7/AL7</f>
        <v>0.851351351351351</v>
      </c>
      <c r="AO7" s="8">
        <f>'1月'!AO7+'2月'!AO7+'3月'!AO7+'5月'!AO7+'6月'!AO7</f>
        <v>14</v>
      </c>
      <c r="AP7" s="8">
        <f>'1月'!AP7+'2月'!AP7+'3月'!AP7+'5月'!AP7+'6月'!AP7</f>
        <v>9</v>
      </c>
      <c r="AQ7" s="9">
        <f>AP7/AO7</f>
        <v>0.642857142857143</v>
      </c>
      <c r="AR7" s="8"/>
      <c r="AS7" s="8"/>
      <c r="AT7" s="9"/>
      <c r="AU7" s="22">
        <f t="shared" si="5"/>
        <v>972</v>
      </c>
      <c r="AV7" s="8">
        <f t="shared" si="6"/>
        <v>785</v>
      </c>
      <c r="AW7" s="23">
        <f t="shared" si="7"/>
        <v>0.80761316872428</v>
      </c>
    </row>
    <row r="8" spans="1:49">
      <c r="A8" s="7" t="s">
        <v>25</v>
      </c>
      <c r="B8" s="8">
        <f>'1月'!B8+'2月'!B8+'3月'!B8+'5月'!B8+'6月'!B8</f>
        <v>131</v>
      </c>
      <c r="C8" s="8">
        <f>'1月'!C8+'2月'!C8+'3月'!C8+'5月'!C8+'6月'!C8</f>
        <v>115</v>
      </c>
      <c r="D8" s="9">
        <f t="shared" si="0"/>
        <v>0.877862595419847</v>
      </c>
      <c r="E8" s="8"/>
      <c r="F8" s="8"/>
      <c r="G8" s="9"/>
      <c r="H8" s="8"/>
      <c r="I8" s="8"/>
      <c r="J8" s="9"/>
      <c r="K8" s="8">
        <f>'1月'!K8+'2月'!K8+'3月'!K8+'5月'!K8+'6月'!K8</f>
        <v>183</v>
      </c>
      <c r="L8" s="8">
        <f>'1月'!L8+'2月'!L8+'3月'!L8+'5月'!L8+'6月'!L8</f>
        <v>169</v>
      </c>
      <c r="M8" s="9">
        <f>L8/K8</f>
        <v>0.923497267759563</v>
      </c>
      <c r="N8" s="8"/>
      <c r="O8" s="8"/>
      <c r="P8" s="9"/>
      <c r="Q8" s="8">
        <f>'1月'!Q8+'2月'!Q8+'3月'!Q8+'5月'!Q8+'6月'!Q8</f>
        <v>9</v>
      </c>
      <c r="R8" s="8">
        <f>'1月'!R8+'2月'!R8+'3月'!R8+'5月'!R8+'6月'!R8</f>
        <v>8</v>
      </c>
      <c r="S8" s="9">
        <f t="shared" si="3"/>
        <v>0.888888888888889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f>'1月'!AL8+'2月'!AL8+'3月'!AL8+'5月'!AL8+'6月'!AL8</f>
        <v>193</v>
      </c>
      <c r="AM8" s="8">
        <f>'1月'!AM8+'2月'!AM8+'3月'!AM8+'5月'!AM8+'6月'!AM8</f>
        <v>178</v>
      </c>
      <c r="AN8" s="9">
        <f>AM8/AL8</f>
        <v>0.922279792746114</v>
      </c>
      <c r="AO8" s="8"/>
      <c r="AP8" s="8"/>
      <c r="AQ8" s="9"/>
      <c r="AR8" s="8"/>
      <c r="AS8" s="8"/>
      <c r="AT8" s="9"/>
      <c r="AU8" s="22">
        <f t="shared" si="5"/>
        <v>516</v>
      </c>
      <c r="AV8" s="8">
        <f t="shared" si="6"/>
        <v>470</v>
      </c>
      <c r="AW8" s="23">
        <f t="shared" si="7"/>
        <v>0.910852713178295</v>
      </c>
    </row>
    <row r="9" spans="1:49">
      <c r="A9" s="10" t="s">
        <v>26</v>
      </c>
      <c r="B9" s="11">
        <f>SUM(B4:B8)</f>
        <v>568</v>
      </c>
      <c r="C9" s="11">
        <f>SUM(C4:C8)</f>
        <v>505</v>
      </c>
      <c r="D9" s="12">
        <f t="shared" si="0"/>
        <v>0.889084507042254</v>
      </c>
      <c r="E9" s="11">
        <f>SUM(E4:E8)</f>
        <v>186</v>
      </c>
      <c r="F9" s="11">
        <f>SUM(F4:F8)</f>
        <v>156</v>
      </c>
      <c r="G9" s="12">
        <f t="shared" si="1"/>
        <v>0.838709677419355</v>
      </c>
      <c r="H9" s="11">
        <f>SUM(H4:H8)</f>
        <v>232</v>
      </c>
      <c r="I9" s="11">
        <f>SUM(I4:I8)</f>
        <v>182</v>
      </c>
      <c r="J9" s="12">
        <f t="shared" si="2"/>
        <v>0.78448275862069</v>
      </c>
      <c r="K9" s="11">
        <f>SUM(K4:K8)</f>
        <v>409</v>
      </c>
      <c r="L9" s="11">
        <f>SUM(L4:L8)</f>
        <v>366</v>
      </c>
      <c r="M9" s="12">
        <f t="shared" ref="M9:M20" si="8">L9/K9</f>
        <v>0.894865525672372</v>
      </c>
      <c r="N9" s="11">
        <f>SUM(N4:N8)</f>
        <v>253</v>
      </c>
      <c r="O9" s="11">
        <f>SUM(O4:O8)</f>
        <v>209</v>
      </c>
      <c r="P9" s="12">
        <f>O9/N9</f>
        <v>0.826086956521739</v>
      </c>
      <c r="Q9" s="11">
        <f>SUM(Q4:Q8)</f>
        <v>28</v>
      </c>
      <c r="R9" s="11">
        <f>SUM(R4:R8)</f>
        <v>24</v>
      </c>
      <c r="S9" s="12">
        <f t="shared" si="3"/>
        <v>0.857142857142857</v>
      </c>
      <c r="T9" s="11">
        <f>SUM(T4:T8)</f>
        <v>164</v>
      </c>
      <c r="U9" s="11">
        <f>SUM(U4:U8)</f>
        <v>137</v>
      </c>
      <c r="V9" s="12">
        <f t="shared" si="4"/>
        <v>0.835365853658537</v>
      </c>
      <c r="W9" s="11">
        <f>SUM(W4:W8)</f>
        <v>176</v>
      </c>
      <c r="X9" s="11">
        <f>SUM(X4:X8)</f>
        <v>153</v>
      </c>
      <c r="Y9" s="12">
        <f>X9/W9</f>
        <v>0.869318181818182</v>
      </c>
      <c r="Z9" s="11">
        <f>SUM(Z4:Z8)</f>
        <v>256</v>
      </c>
      <c r="AA9" s="11">
        <f>SUM(AA4:AA8)</f>
        <v>194</v>
      </c>
      <c r="AB9" s="12">
        <f>AA9/Z9</f>
        <v>0.7578125</v>
      </c>
      <c r="AC9" s="11">
        <f>SUM(AC4:AC8)</f>
        <v>132</v>
      </c>
      <c r="AD9" s="11">
        <f>SUM(AD4:AD8)</f>
        <v>97</v>
      </c>
      <c r="AE9" s="12">
        <f>AD9/AC9</f>
        <v>0.734848484848485</v>
      </c>
      <c r="AF9" s="11">
        <f>SUM(AF4:AF8)</f>
        <v>119</v>
      </c>
      <c r="AG9" s="11">
        <f>SUM(AG4:AG8)</f>
        <v>106</v>
      </c>
      <c r="AH9" s="12">
        <f>AG9/AF9</f>
        <v>0.890756302521008</v>
      </c>
      <c r="AI9" s="11">
        <f>SUM(AI4:AI8)</f>
        <v>455</v>
      </c>
      <c r="AJ9" s="11">
        <f>SUM(AJ4:AJ8)</f>
        <v>315</v>
      </c>
      <c r="AK9" s="12">
        <f>AJ9/AI9</f>
        <v>0.692307692307692</v>
      </c>
      <c r="AL9" s="11">
        <f>SUM(AL4:AL8)</f>
        <v>327</v>
      </c>
      <c r="AM9" s="11">
        <f>SUM(AM4:AM8)</f>
        <v>289</v>
      </c>
      <c r="AN9" s="12">
        <f t="shared" ref="AN9:AN23" si="9">AM9/AL9</f>
        <v>0.883792048929664</v>
      </c>
      <c r="AO9" s="11">
        <f>SUM(AO4:AO8)</f>
        <v>30</v>
      </c>
      <c r="AP9" s="11">
        <f>SUM(AP4:AP8)</f>
        <v>25</v>
      </c>
      <c r="AQ9" s="12">
        <f>AP9/AO9</f>
        <v>0.833333333333333</v>
      </c>
      <c r="AR9" s="11"/>
      <c r="AS9" s="11"/>
      <c r="AT9" s="12"/>
      <c r="AU9" s="24">
        <f t="shared" si="5"/>
        <v>3335</v>
      </c>
      <c r="AV9" s="11">
        <f t="shared" si="6"/>
        <v>2758</v>
      </c>
      <c r="AW9" s="25">
        <f t="shared" si="7"/>
        <v>0.826986506746627</v>
      </c>
    </row>
    <row r="10" spans="1:49">
      <c r="A10" s="7" t="s">
        <v>27</v>
      </c>
      <c r="B10" s="8">
        <f>'1月'!B10+'2月'!B10+'3月'!B10+'5月'!B10+'6月'!B10</f>
        <v>991</v>
      </c>
      <c r="C10" s="8">
        <f>'1月'!C10+'2月'!C10+'3月'!C10+'5月'!C10+'6月'!C10</f>
        <v>959</v>
      </c>
      <c r="D10" s="9">
        <f t="shared" si="0"/>
        <v>0.967709384460141</v>
      </c>
      <c r="E10" s="8">
        <f>'1月'!E10+'2月'!E10+'3月'!E10+'5月'!E10+'6月'!E10</f>
        <v>265</v>
      </c>
      <c r="F10" s="8">
        <f>'1月'!F10+'2月'!F10+'3月'!F10+'5月'!F10+'6月'!F10</f>
        <v>259</v>
      </c>
      <c r="G10" s="9">
        <f t="shared" si="1"/>
        <v>0.977358490566038</v>
      </c>
      <c r="H10" s="8"/>
      <c r="I10" s="8"/>
      <c r="J10" s="9"/>
      <c r="K10" s="8">
        <f>'1月'!K10+'2月'!K10+'3月'!K10+'5月'!K10+'6月'!K10</f>
        <v>190</v>
      </c>
      <c r="L10" s="8">
        <f>'1月'!L10+'2月'!L10+'3月'!L10+'5月'!L10+'6月'!L10</f>
        <v>185</v>
      </c>
      <c r="M10" s="9">
        <f t="shared" si="8"/>
        <v>0.973684210526316</v>
      </c>
      <c r="N10" s="8">
        <f>'1月'!N10+'2月'!N10+'3月'!N10+'5月'!N10+'6月'!N10</f>
        <v>214</v>
      </c>
      <c r="O10" s="8">
        <f>'1月'!O10+'2月'!O10+'3月'!O10+'5月'!O10+'6月'!O10</f>
        <v>210</v>
      </c>
      <c r="P10" s="9">
        <f>O10/N10</f>
        <v>0.981308411214953</v>
      </c>
      <c r="Q10" s="8">
        <f>'1月'!Q10+'2月'!Q10+'3月'!Q10+'5月'!Q10+'6月'!Q10</f>
        <v>31</v>
      </c>
      <c r="R10" s="8">
        <f>'1月'!R10+'2月'!R10+'3月'!R10+'5月'!R10+'6月'!R10</f>
        <v>31</v>
      </c>
      <c r="S10" s="9">
        <f t="shared" ref="S10:S18" si="10">R10/Q10</f>
        <v>1</v>
      </c>
      <c r="T10" s="8">
        <f>'1月'!T10+'2月'!T10+'3月'!T10+'5月'!T10+'6月'!T10</f>
        <v>60</v>
      </c>
      <c r="U10" s="8">
        <f>'1月'!U10+'2月'!U10+'3月'!U10+'5月'!U10+'6月'!U10</f>
        <v>58</v>
      </c>
      <c r="V10" s="9">
        <f t="shared" si="4"/>
        <v>0.966666666666667</v>
      </c>
      <c r="W10" s="8"/>
      <c r="X10" s="8"/>
      <c r="Y10" s="9"/>
      <c r="Z10" s="8">
        <f>'1月'!Z10+'2月'!Z10+'3月'!Z10+'5月'!Z10+'6月'!Z10</f>
        <v>24</v>
      </c>
      <c r="AA10" s="8">
        <f>'1月'!AA10+'2月'!AA10+'3月'!AA10+'5月'!AA10+'6月'!AA10</f>
        <v>23</v>
      </c>
      <c r="AB10" s="9">
        <f>AA10/Z10</f>
        <v>0.958333333333333</v>
      </c>
      <c r="AC10" s="8">
        <f>'1月'!AC10+'2月'!AC10+'3月'!AC10+'5月'!AC10+'6月'!AC10</f>
        <v>391</v>
      </c>
      <c r="AD10" s="8">
        <f>'1月'!AD10+'2月'!AD10+'3月'!AD10+'5月'!AD10+'6月'!AD10</f>
        <v>380</v>
      </c>
      <c r="AE10" s="9">
        <f>AD10/AC10</f>
        <v>0.971867007672634</v>
      </c>
      <c r="AF10" s="8">
        <f>'1月'!AF10+'2月'!AF10+'3月'!AF10+'5月'!AF10+'6月'!AF10</f>
        <v>270</v>
      </c>
      <c r="AG10" s="8">
        <f>'1月'!AG10+'2月'!AG10+'3月'!AG10+'5月'!AG10+'6月'!AG10</f>
        <v>262</v>
      </c>
      <c r="AH10" s="9">
        <f>AG10/AF10</f>
        <v>0.97037037037037</v>
      </c>
      <c r="AI10" s="8">
        <f>'1月'!AI10+'2月'!AI10+'3月'!AI10+'5月'!AI10+'6月'!AI10</f>
        <v>155</v>
      </c>
      <c r="AJ10" s="8">
        <f>'1月'!AJ10+'2月'!AJ10+'3月'!AJ10+'5月'!AJ10+'6月'!AJ10</f>
        <v>144</v>
      </c>
      <c r="AK10" s="9">
        <f>AJ10/AI10</f>
        <v>0.929032258064516</v>
      </c>
      <c r="AL10" s="8">
        <f>'1月'!AL10+'2月'!AL10+'3月'!AL10+'5月'!AL10+'6月'!AL10</f>
        <v>172</v>
      </c>
      <c r="AM10" s="8">
        <f>'1月'!AM10+'2月'!AM10+'3月'!AM10+'5月'!AM10+'6月'!AM10</f>
        <v>165</v>
      </c>
      <c r="AN10" s="9">
        <f t="shared" si="9"/>
        <v>0.959302325581395</v>
      </c>
      <c r="AO10" s="8">
        <f>'1月'!AO10+'2月'!AO10+'3月'!AO10+'5月'!AO10+'6月'!AO10</f>
        <v>10</v>
      </c>
      <c r="AP10" s="8">
        <f>'1月'!AP10+'2月'!AP10+'3月'!AP10+'5月'!AP10+'6月'!AP10</f>
        <v>10</v>
      </c>
      <c r="AQ10" s="9">
        <f>AP10/AO10</f>
        <v>1</v>
      </c>
      <c r="AR10" s="8"/>
      <c r="AS10" s="8"/>
      <c r="AT10" s="9"/>
      <c r="AU10" s="26">
        <f t="shared" si="5"/>
        <v>2773</v>
      </c>
      <c r="AV10" s="8">
        <f t="shared" si="6"/>
        <v>2686</v>
      </c>
      <c r="AW10" s="23">
        <f t="shared" si="7"/>
        <v>0.968626036783267</v>
      </c>
    </row>
    <row r="11" spans="1:49">
      <c r="A11" s="7" t="s">
        <v>28</v>
      </c>
      <c r="B11" s="8">
        <f>'1月'!B11+'2月'!B11+'3月'!B11+'5月'!B11+'6月'!B11</f>
        <v>178</v>
      </c>
      <c r="C11" s="8">
        <f>'1月'!C11+'2月'!C11+'3月'!C11+'5月'!C11+'6月'!C11</f>
        <v>157</v>
      </c>
      <c r="D11" s="9">
        <f t="shared" si="0"/>
        <v>0.882022471910112</v>
      </c>
      <c r="E11" s="8">
        <f>'1月'!E11+'2月'!E11+'3月'!E11+'5月'!E11+'6月'!E11</f>
        <v>189</v>
      </c>
      <c r="F11" s="8">
        <f>'1月'!F11+'2月'!F11+'3月'!F11+'5月'!F11+'6月'!F11</f>
        <v>166</v>
      </c>
      <c r="G11" s="9">
        <f t="shared" si="1"/>
        <v>0.878306878306878</v>
      </c>
      <c r="H11" s="8"/>
      <c r="I11" s="8"/>
      <c r="J11" s="9"/>
      <c r="K11" s="8">
        <f>'1月'!K11+'2月'!K11+'3月'!K11+'5月'!K11+'6月'!K11</f>
        <v>77</v>
      </c>
      <c r="L11" s="8">
        <f>'1月'!L11+'2月'!L11+'3月'!L11+'5月'!L11+'6月'!L11</f>
        <v>68</v>
      </c>
      <c r="M11" s="9">
        <f t="shared" si="8"/>
        <v>0.883116883116883</v>
      </c>
      <c r="N11" s="8">
        <f>'1月'!N11+'2月'!N11+'3月'!N11+'5月'!N11+'6月'!N11</f>
        <v>18</v>
      </c>
      <c r="O11" s="8">
        <f>'1月'!O11+'2月'!O11+'3月'!O11+'5月'!O11+'6月'!O11</f>
        <v>18</v>
      </c>
      <c r="P11" s="9">
        <f>O11/N11</f>
        <v>1</v>
      </c>
      <c r="Q11" s="8">
        <f>'1月'!Q11+'2月'!Q11+'3月'!Q11+'5月'!Q11+'6月'!Q11</f>
        <v>33</v>
      </c>
      <c r="R11" s="8">
        <f>'1月'!R11+'2月'!R11+'3月'!R11+'5月'!R11+'6月'!R11</f>
        <v>32</v>
      </c>
      <c r="S11" s="9">
        <f t="shared" si="10"/>
        <v>0.96969696969697</v>
      </c>
      <c r="T11" s="8">
        <f>'1月'!T11+'2月'!T11+'3月'!T11+'5月'!T11+'6月'!T11</f>
        <v>3</v>
      </c>
      <c r="U11" s="8">
        <f>'1月'!U11+'2月'!U11+'3月'!U11+'5月'!U11+'6月'!U11</f>
        <v>3</v>
      </c>
      <c r="V11" s="9">
        <f t="shared" si="4"/>
        <v>1</v>
      </c>
      <c r="W11" s="8"/>
      <c r="X11" s="8"/>
      <c r="Y11" s="9"/>
      <c r="Z11" s="8"/>
      <c r="AA11" s="8"/>
      <c r="AB11" s="9"/>
      <c r="AC11" s="8">
        <f>'1月'!AC11+'2月'!AC11+'3月'!AC11+'5月'!AC11+'6月'!AC11</f>
        <v>32</v>
      </c>
      <c r="AD11" s="8">
        <f>'1月'!AD11+'2月'!AD11+'3月'!AD11+'5月'!AD11+'6月'!AD11</f>
        <v>32</v>
      </c>
      <c r="AE11" s="9">
        <f>AD11/AC11</f>
        <v>1</v>
      </c>
      <c r="AF11" s="8">
        <f>'1月'!AF11+'2月'!AF11+'3月'!AF11+'5月'!AF11+'6月'!AF11</f>
        <v>32</v>
      </c>
      <c r="AG11" s="8">
        <f>'1月'!AG11+'2月'!AG11+'3月'!AG11+'5月'!AG11+'6月'!AG11</f>
        <v>29</v>
      </c>
      <c r="AH11" s="9">
        <f>AG11/AF11</f>
        <v>0.90625</v>
      </c>
      <c r="AI11" s="8"/>
      <c r="AJ11" s="8"/>
      <c r="AK11" s="9"/>
      <c r="AL11" s="8">
        <f>'1月'!AL11+'2月'!AL11+'3月'!AL11+'5月'!AL11+'6月'!AL11</f>
        <v>12</v>
      </c>
      <c r="AM11" s="8">
        <f>'1月'!AM11+'2月'!AM11+'3月'!AM11+'5月'!AM11+'6月'!AM11</f>
        <v>10</v>
      </c>
      <c r="AN11" s="9">
        <f t="shared" si="9"/>
        <v>0.833333333333333</v>
      </c>
      <c r="AO11" s="8"/>
      <c r="AP11" s="8"/>
      <c r="AQ11" s="9"/>
      <c r="AR11" s="8"/>
      <c r="AS11" s="8"/>
      <c r="AT11" s="9"/>
      <c r="AU11" s="26">
        <f t="shared" si="5"/>
        <v>574</v>
      </c>
      <c r="AV11" s="8">
        <f t="shared" si="6"/>
        <v>515</v>
      </c>
      <c r="AW11" s="23">
        <f t="shared" si="7"/>
        <v>0.897212543554007</v>
      </c>
    </row>
    <row r="12" spans="1:49">
      <c r="A12" s="7" t="s">
        <v>29</v>
      </c>
      <c r="B12" s="8">
        <f>'1月'!B12+'2月'!B12+'3月'!B12+'5月'!B12+'6月'!B12</f>
        <v>205</v>
      </c>
      <c r="C12" s="8">
        <f>'1月'!C12+'2月'!C12+'3月'!C12+'5月'!C12+'6月'!C12</f>
        <v>190</v>
      </c>
      <c r="D12" s="9">
        <f t="shared" si="0"/>
        <v>0.926829268292683</v>
      </c>
      <c r="E12" s="8">
        <f>'1月'!E12+'2月'!E12+'3月'!E12+'5月'!E12+'6月'!E12</f>
        <v>26</v>
      </c>
      <c r="F12" s="8">
        <f>'1月'!F12+'2月'!F12+'3月'!F12+'5月'!F12+'6月'!F12</f>
        <v>24</v>
      </c>
      <c r="G12" s="9">
        <f t="shared" si="1"/>
        <v>0.923076923076923</v>
      </c>
      <c r="H12" s="8"/>
      <c r="I12" s="8"/>
      <c r="J12" s="9"/>
      <c r="K12" s="8">
        <f>'1月'!K12+'2月'!K12+'3月'!K12+'5月'!K12+'6月'!K12</f>
        <v>113</v>
      </c>
      <c r="L12" s="8">
        <f>'1月'!L12+'2月'!L12+'3月'!L12+'5月'!L12+'6月'!L12</f>
        <v>106</v>
      </c>
      <c r="M12" s="9">
        <f t="shared" si="8"/>
        <v>0.938053097345133</v>
      </c>
      <c r="N12" s="8">
        <f>'1月'!N12+'2月'!N12+'3月'!N12+'5月'!N12+'6月'!N12</f>
        <v>34</v>
      </c>
      <c r="O12" s="8">
        <f>'1月'!O12+'2月'!O12+'3月'!O12+'5月'!O12+'6月'!O12</f>
        <v>31</v>
      </c>
      <c r="P12" s="9">
        <f>O12/N12</f>
        <v>0.911764705882353</v>
      </c>
      <c r="Q12" s="8">
        <f>'1月'!Q12+'2月'!Q12+'3月'!Q12+'5月'!Q12+'6月'!Q12</f>
        <v>18</v>
      </c>
      <c r="R12" s="8">
        <f>'1月'!R12+'2月'!R12+'3月'!R12+'5月'!R12+'6月'!R12</f>
        <v>17</v>
      </c>
      <c r="S12" s="9">
        <f t="shared" si="10"/>
        <v>0.944444444444444</v>
      </c>
      <c r="T12" s="8">
        <f>'1月'!T12+'2月'!T12+'3月'!T12+'5月'!T12+'6月'!T12</f>
        <v>23</v>
      </c>
      <c r="U12" s="8">
        <f>'1月'!U12+'2月'!U12+'3月'!U12+'5月'!U12+'6月'!U12</f>
        <v>23</v>
      </c>
      <c r="V12" s="9">
        <f t="shared" si="4"/>
        <v>1</v>
      </c>
      <c r="W12" s="8"/>
      <c r="X12" s="8"/>
      <c r="Y12" s="9"/>
      <c r="Z12" s="8">
        <f>'1月'!Z12+'2月'!Z12+'3月'!Z12+'5月'!Z12+'6月'!Z12</f>
        <v>4</v>
      </c>
      <c r="AA12" s="8">
        <f>'1月'!AA12+'2月'!AA12+'3月'!AA12+'5月'!AA12+'6月'!AA12</f>
        <v>2</v>
      </c>
      <c r="AB12" s="9">
        <f>AA12/Z12</f>
        <v>0.5</v>
      </c>
      <c r="AC12" s="8">
        <f>'1月'!AC12+'2月'!AC12+'3月'!AC12+'5月'!AC12+'6月'!AC12</f>
        <v>51</v>
      </c>
      <c r="AD12" s="8">
        <f>'1月'!AD12+'2月'!AD12+'3月'!AD12+'5月'!AD12+'6月'!AD12</f>
        <v>47</v>
      </c>
      <c r="AE12" s="9">
        <f>AD12/AC12</f>
        <v>0.92156862745098</v>
      </c>
      <c r="AF12" s="8">
        <f>'1月'!AF12+'2月'!AF12+'3月'!AF12+'5月'!AF12+'6月'!AF12</f>
        <v>65</v>
      </c>
      <c r="AG12" s="8">
        <f>'1月'!AG12+'2月'!AG12+'3月'!AG12+'5月'!AG12+'6月'!AG12</f>
        <v>62</v>
      </c>
      <c r="AH12" s="9">
        <f>AG12/AF12</f>
        <v>0.953846153846154</v>
      </c>
      <c r="AI12" s="8">
        <f>'1月'!AI12+'2月'!AI12+'3月'!AI12+'5月'!AI12+'6月'!AI12</f>
        <v>32</v>
      </c>
      <c r="AJ12" s="8">
        <f>'1月'!AJ12+'2月'!AJ12+'3月'!AJ12+'5月'!AJ12+'6月'!AJ12</f>
        <v>29</v>
      </c>
      <c r="AK12" s="9">
        <f>AJ12/AI12</f>
        <v>0.90625</v>
      </c>
      <c r="AL12" s="8">
        <f>'1月'!AL12+'2月'!AL12+'3月'!AL12+'5月'!AL12+'6月'!AL12</f>
        <v>14</v>
      </c>
      <c r="AM12" s="8">
        <f>'1月'!AM12+'2月'!AM12+'3月'!AM12+'5月'!AM12+'6月'!AM12</f>
        <v>14</v>
      </c>
      <c r="AN12" s="9">
        <f t="shared" si="9"/>
        <v>1</v>
      </c>
      <c r="AO12" s="8">
        <f>'1月'!AO12+'2月'!AO12+'3月'!AO12+'5月'!AO12+'6月'!AO12</f>
        <v>2</v>
      </c>
      <c r="AP12" s="8">
        <f>'1月'!AP12+'2月'!AP12+'3月'!AP12+'5月'!AP12+'6月'!AP12</f>
        <v>0</v>
      </c>
      <c r="AQ12" s="9">
        <f>AP12/AO12</f>
        <v>0</v>
      </c>
      <c r="AR12" s="8"/>
      <c r="AS12" s="8"/>
      <c r="AT12" s="9"/>
      <c r="AU12" s="26">
        <f t="shared" si="5"/>
        <v>587</v>
      </c>
      <c r="AV12" s="8">
        <f t="shared" si="6"/>
        <v>545</v>
      </c>
      <c r="AW12" s="23">
        <f t="shared" si="7"/>
        <v>0.928449744463373</v>
      </c>
    </row>
    <row r="13" spans="1:49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22"/>
      <c r="AV13" s="8"/>
      <c r="AW13" s="23"/>
    </row>
    <row r="14" spans="1:49">
      <c r="A14" s="7" t="s">
        <v>31</v>
      </c>
      <c r="B14" s="8">
        <f>'1月'!B14+'2月'!B14+'3月'!B14+'5月'!B14+'6月'!B14</f>
        <v>150</v>
      </c>
      <c r="C14" s="8">
        <f>'1月'!C14+'2月'!C14+'3月'!C14+'5月'!C14+'6月'!C14</f>
        <v>145</v>
      </c>
      <c r="D14" s="9">
        <f t="shared" ref="D14:D26" si="11">C14/B14</f>
        <v>0.966666666666667</v>
      </c>
      <c r="E14" s="8">
        <f>'1月'!E14+'2月'!E14+'3月'!E14+'5月'!E14+'6月'!E14</f>
        <v>635</v>
      </c>
      <c r="F14" s="8">
        <f>'1月'!F14+'2月'!F14+'3月'!F14+'5月'!F14+'6月'!F14</f>
        <v>611</v>
      </c>
      <c r="G14" s="9">
        <f t="shared" si="1"/>
        <v>0.962204724409449</v>
      </c>
      <c r="H14" s="8"/>
      <c r="I14" s="8"/>
      <c r="J14" s="9"/>
      <c r="K14" s="8">
        <f>'1月'!K14+'2月'!K14+'3月'!K14+'5月'!K14+'6月'!K14</f>
        <v>20</v>
      </c>
      <c r="L14" s="8">
        <f>'1月'!L14+'2月'!L14+'3月'!L14+'5月'!L14+'6月'!L14</f>
        <v>18</v>
      </c>
      <c r="M14" s="9">
        <f t="shared" si="8"/>
        <v>0.9</v>
      </c>
      <c r="N14" s="8"/>
      <c r="O14" s="8"/>
      <c r="P14" s="9"/>
      <c r="Q14" s="8">
        <f>'1月'!Q14+'2月'!Q14+'3月'!Q14+'5月'!Q14+'6月'!Q14</f>
        <v>9</v>
      </c>
      <c r="R14" s="8">
        <f>'1月'!R14+'2月'!R14+'3月'!R14+'5月'!R14+'6月'!R14</f>
        <v>6</v>
      </c>
      <c r="S14" s="9">
        <f t="shared" si="10"/>
        <v>0.666666666666667</v>
      </c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>
        <f>'1月'!AL14+'2月'!AL14+'3月'!AL14+'5月'!AL14+'6月'!AL14</f>
        <v>2</v>
      </c>
      <c r="AM14" s="8">
        <f>'1月'!AM14+'2月'!AM14+'3月'!AM14+'5月'!AM14+'6月'!AM14</f>
        <v>2</v>
      </c>
      <c r="AN14" s="9">
        <f t="shared" si="9"/>
        <v>1</v>
      </c>
      <c r="AO14" s="8"/>
      <c r="AP14" s="8"/>
      <c r="AQ14" s="9"/>
      <c r="AR14" s="8"/>
      <c r="AS14" s="8"/>
      <c r="AT14" s="9"/>
      <c r="AU14" s="26">
        <f t="shared" ref="AU14:AU28" si="12">B14+E14+H14+K14+N14+Q14+T14+W14+Z14+AC14+AF14+AI14+AL14+AO14+AR14</f>
        <v>816</v>
      </c>
      <c r="AV14" s="8">
        <f t="shared" ref="AV14:AV28" si="13">C14+F14+I14+L14+O14+R14+U14+X14+AA14+AD14+AG14+AJ14+AM14+AP14+AS14</f>
        <v>782</v>
      </c>
      <c r="AW14" s="23">
        <f t="shared" ref="AW14:AW28" si="14">AV14/AU14</f>
        <v>0.958333333333333</v>
      </c>
    </row>
    <row r="15" spans="1:49">
      <c r="A15" s="7" t="s">
        <v>32</v>
      </c>
      <c r="B15" s="8">
        <f>'1月'!B15+'2月'!B15+'3月'!B15+'5月'!B15+'6月'!B15</f>
        <v>12</v>
      </c>
      <c r="C15" s="8">
        <f>'1月'!C15+'2月'!C15+'3月'!C15+'5月'!C15+'6月'!C15</f>
        <v>9</v>
      </c>
      <c r="D15" s="9">
        <f t="shared" si="11"/>
        <v>0.75</v>
      </c>
      <c r="E15" s="8">
        <f>'1月'!E15+'2月'!E15+'3月'!E15+'5月'!E15+'6月'!E15</f>
        <v>5</v>
      </c>
      <c r="F15" s="8">
        <f>'1月'!F15+'2月'!F15+'3月'!F15+'5月'!F15+'6月'!F15</f>
        <v>4</v>
      </c>
      <c r="G15" s="9">
        <f t="shared" si="1"/>
        <v>0.8</v>
      </c>
      <c r="H15" s="8"/>
      <c r="I15" s="8"/>
      <c r="J15" s="9"/>
      <c r="K15" s="8"/>
      <c r="L15" s="8"/>
      <c r="M15" s="9"/>
      <c r="N15" s="8"/>
      <c r="O15" s="8"/>
      <c r="P15" s="9"/>
      <c r="Q15" s="8">
        <f>'1月'!Q15+'2月'!Q15+'3月'!Q15+'5月'!Q15+'6月'!Q15</f>
        <v>1</v>
      </c>
      <c r="R15" s="8">
        <f>'1月'!R15+'2月'!R15+'3月'!R15+'5月'!R15+'6月'!R15</f>
        <v>1</v>
      </c>
      <c r="S15" s="9">
        <f t="shared" si="10"/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26">
        <f t="shared" si="12"/>
        <v>18</v>
      </c>
      <c r="AV15" s="8">
        <f t="shared" si="13"/>
        <v>14</v>
      </c>
      <c r="AW15" s="23">
        <f t="shared" si="14"/>
        <v>0.777777777777778</v>
      </c>
    </row>
    <row r="16" spans="1:49">
      <c r="A16" s="7" t="s">
        <v>33</v>
      </c>
      <c r="B16" s="8">
        <f>'1月'!B16+'2月'!B16+'3月'!B16+'5月'!B16+'6月'!B16</f>
        <v>2</v>
      </c>
      <c r="C16" s="8">
        <f>'1月'!C16+'2月'!C16+'3月'!C16+'5月'!C16+'6月'!C16</f>
        <v>2</v>
      </c>
      <c r="D16" s="9">
        <f t="shared" si="11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22">
        <f t="shared" si="12"/>
        <v>2</v>
      </c>
      <c r="AV16" s="8">
        <f t="shared" si="13"/>
        <v>2</v>
      </c>
      <c r="AW16" s="23">
        <f t="shared" si="14"/>
        <v>1</v>
      </c>
    </row>
    <row r="17" spans="1:49">
      <c r="A17" s="7" t="s">
        <v>34</v>
      </c>
      <c r="B17" s="8">
        <f>'1月'!B17+'2月'!B17+'3月'!B17+'5月'!B17+'6月'!B17</f>
        <v>3</v>
      </c>
      <c r="C17" s="8">
        <f>'1月'!C17+'2月'!C17+'3月'!C17+'5月'!C17+'6月'!C17</f>
        <v>3</v>
      </c>
      <c r="D17" s="9">
        <f t="shared" si="11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26">
        <f t="shared" si="12"/>
        <v>3</v>
      </c>
      <c r="AV17" s="8">
        <f t="shared" si="13"/>
        <v>3</v>
      </c>
      <c r="AW17" s="23">
        <f t="shared" si="14"/>
        <v>1</v>
      </c>
    </row>
    <row r="18" spans="1:49">
      <c r="A18" s="7" t="s">
        <v>35</v>
      </c>
      <c r="B18" s="8">
        <f>'1月'!B18+'2月'!B18+'3月'!B18+'5月'!B18+'6月'!B18</f>
        <v>4</v>
      </c>
      <c r="C18" s="8">
        <f>'1月'!C18+'2月'!C18+'3月'!C18+'5月'!C18+'6月'!C18</f>
        <v>4</v>
      </c>
      <c r="D18" s="9">
        <f t="shared" si="11"/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>
        <f>'1月'!Q18+'2月'!Q18+'3月'!Q18+'5月'!Q18+'6月'!Q18</f>
        <v>3</v>
      </c>
      <c r="R18" s="8">
        <f>'1月'!R18+'2月'!R18+'3月'!R18+'5月'!R18+'6月'!R18</f>
        <v>3</v>
      </c>
      <c r="S18" s="9">
        <f t="shared" si="10"/>
        <v>1</v>
      </c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26">
        <f t="shared" si="12"/>
        <v>7</v>
      </c>
      <c r="AV18" s="8">
        <f t="shared" si="13"/>
        <v>7</v>
      </c>
      <c r="AW18" s="23">
        <f t="shared" si="14"/>
        <v>1</v>
      </c>
    </row>
    <row r="19" spans="1:49">
      <c r="A19" s="7" t="s">
        <v>36</v>
      </c>
      <c r="B19" s="8">
        <f>'1月'!B19+'2月'!B19+'3月'!B19+'5月'!B19+'6月'!B19</f>
        <v>9</v>
      </c>
      <c r="C19" s="8">
        <f>'1月'!C19+'2月'!C19+'3月'!C19+'5月'!C19+'6月'!C19</f>
        <v>6</v>
      </c>
      <c r="D19" s="9">
        <f t="shared" si="11"/>
        <v>0.666666666666667</v>
      </c>
      <c r="E19" s="8">
        <f>'1月'!E19+'2月'!E19+'3月'!E19+'5月'!E19+'6月'!E19</f>
        <v>29</v>
      </c>
      <c r="F19" s="8">
        <f>'1月'!F19+'2月'!F19+'3月'!F19+'5月'!F19+'6月'!F19</f>
        <v>13</v>
      </c>
      <c r="G19" s="9">
        <f t="shared" si="1"/>
        <v>0.448275862068966</v>
      </c>
      <c r="H19" s="8"/>
      <c r="I19" s="8"/>
      <c r="J19" s="9"/>
      <c r="K19" s="8">
        <f>'1月'!K19+'2月'!K19+'3月'!K19+'5月'!K19+'6月'!K19</f>
        <v>1</v>
      </c>
      <c r="L19" s="8">
        <f>'1月'!L19+'2月'!L19+'3月'!L19+'5月'!L19+'6月'!L19</f>
        <v>1</v>
      </c>
      <c r="M19" s="9">
        <f t="shared" si="8"/>
        <v>1</v>
      </c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26">
        <f t="shared" si="12"/>
        <v>39</v>
      </c>
      <c r="AV19" s="8">
        <f t="shared" si="13"/>
        <v>20</v>
      </c>
      <c r="AW19" s="23">
        <f t="shared" si="14"/>
        <v>0.512820512820513</v>
      </c>
    </row>
    <row r="20" spans="1:49">
      <c r="A20" s="7" t="s">
        <v>37</v>
      </c>
      <c r="B20" s="8">
        <f>'1月'!B20+'2月'!B20+'3月'!B20+'5月'!B20+'6月'!B20</f>
        <v>9</v>
      </c>
      <c r="C20" s="8">
        <f>'1月'!C20+'2月'!C20+'3月'!C20+'5月'!C20+'6月'!C20</f>
        <v>8</v>
      </c>
      <c r="D20" s="9">
        <f t="shared" si="11"/>
        <v>0.888888888888889</v>
      </c>
      <c r="E20" s="8">
        <f>'1月'!E20+'2月'!E20+'3月'!E20+'5月'!E20+'6月'!E20</f>
        <v>17</v>
      </c>
      <c r="F20" s="8">
        <f>'1月'!F20+'2月'!F20+'3月'!F20+'5月'!F20+'6月'!F20</f>
        <v>15</v>
      </c>
      <c r="G20" s="9">
        <f t="shared" si="1"/>
        <v>0.882352941176471</v>
      </c>
      <c r="H20" s="8"/>
      <c r="I20" s="8"/>
      <c r="J20" s="9"/>
      <c r="K20" s="8">
        <f>'1月'!K20+'2月'!K20+'3月'!K20+'5月'!K20+'6月'!K20</f>
        <v>3</v>
      </c>
      <c r="L20" s="8">
        <f>'1月'!L20+'2月'!L20+'3月'!L20+'5月'!L20+'6月'!L20</f>
        <v>3</v>
      </c>
      <c r="M20" s="9">
        <f t="shared" si="8"/>
        <v>1</v>
      </c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26">
        <f t="shared" si="12"/>
        <v>29</v>
      </c>
      <c r="AV20" s="8">
        <f t="shared" si="13"/>
        <v>26</v>
      </c>
      <c r="AW20" s="23">
        <f t="shared" si="14"/>
        <v>0.896551724137931</v>
      </c>
    </row>
    <row r="21" spans="1:49">
      <c r="A21" s="7" t="s">
        <v>38</v>
      </c>
      <c r="B21" s="8">
        <f>'1月'!B21+'2月'!B21+'3月'!B21+'5月'!B21+'6月'!B21</f>
        <v>10</v>
      </c>
      <c r="C21" s="8">
        <f>'1月'!C21+'2月'!C21+'3月'!C21+'5月'!C21+'6月'!C21</f>
        <v>9</v>
      </c>
      <c r="D21" s="9">
        <f t="shared" si="11"/>
        <v>0.9</v>
      </c>
      <c r="E21" s="8">
        <f>'1月'!E21+'2月'!E21+'3月'!E21+'5月'!E21+'6月'!E21</f>
        <v>9</v>
      </c>
      <c r="F21" s="8">
        <f>'1月'!F21+'2月'!F21+'3月'!F21+'5月'!F21+'6月'!F21</f>
        <v>7</v>
      </c>
      <c r="G21" s="9">
        <f t="shared" si="1"/>
        <v>0.777777777777778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26">
        <f t="shared" si="12"/>
        <v>19</v>
      </c>
      <c r="AV21" s="8">
        <f t="shared" si="13"/>
        <v>16</v>
      </c>
      <c r="AW21" s="23">
        <f t="shared" si="14"/>
        <v>0.842105263157895</v>
      </c>
    </row>
    <row r="22" spans="1:49">
      <c r="A22" s="10" t="s">
        <v>39</v>
      </c>
      <c r="B22" s="11">
        <f>SUM(B10:B21)</f>
        <v>1573</v>
      </c>
      <c r="C22" s="11">
        <f>SUM(C10:C21)</f>
        <v>1492</v>
      </c>
      <c r="D22" s="12">
        <f t="shared" si="11"/>
        <v>0.94850603941513</v>
      </c>
      <c r="E22" s="11">
        <f>SUM(E10:E21)</f>
        <v>1175</v>
      </c>
      <c r="F22" s="11">
        <f>SUM(F10:F21)</f>
        <v>1099</v>
      </c>
      <c r="G22" s="12">
        <f t="shared" si="1"/>
        <v>0.93531914893617</v>
      </c>
      <c r="H22" s="11"/>
      <c r="I22" s="11"/>
      <c r="J22" s="12"/>
      <c r="K22" s="11">
        <f>SUM(K10:K21)</f>
        <v>404</v>
      </c>
      <c r="L22" s="11">
        <f>SUM(L10:L21)</f>
        <v>381</v>
      </c>
      <c r="M22" s="12">
        <f>L22/K22</f>
        <v>0.943069306930693</v>
      </c>
      <c r="N22" s="11">
        <f>SUM(N10:N21)</f>
        <v>266</v>
      </c>
      <c r="O22" s="11">
        <f>SUM(O10:O21)</f>
        <v>259</v>
      </c>
      <c r="P22" s="12">
        <f>O22/N22</f>
        <v>0.973684210526316</v>
      </c>
      <c r="Q22" s="11">
        <f>SUM(Q10:Q21)</f>
        <v>95</v>
      </c>
      <c r="R22" s="11">
        <f>SUM(R10:R21)</f>
        <v>90</v>
      </c>
      <c r="S22" s="12">
        <f t="shared" ref="S22:S29" si="15">R22/Q22</f>
        <v>0.947368421052632</v>
      </c>
      <c r="T22" s="11">
        <f>SUM(T10:T21)</f>
        <v>86</v>
      </c>
      <c r="U22" s="11">
        <f>SUM(U10:U21)</f>
        <v>84</v>
      </c>
      <c r="V22" s="12">
        <f>U22/T22</f>
        <v>0.976744186046512</v>
      </c>
      <c r="W22" s="11"/>
      <c r="X22" s="11"/>
      <c r="Y22" s="12"/>
      <c r="Z22" s="11">
        <f>SUM(Z10:Z21)</f>
        <v>28</v>
      </c>
      <c r="AA22" s="11">
        <f>SUM(AA10:AA21)</f>
        <v>25</v>
      </c>
      <c r="AB22" s="12">
        <f>AA22/Z22</f>
        <v>0.892857142857143</v>
      </c>
      <c r="AC22" s="11">
        <f>SUM(AC10:AC21)</f>
        <v>474</v>
      </c>
      <c r="AD22" s="11">
        <f>SUM(AD10:AD21)</f>
        <v>459</v>
      </c>
      <c r="AE22" s="12">
        <f>AD22/AC22</f>
        <v>0.968354430379747</v>
      </c>
      <c r="AF22" s="11">
        <f>SUM(AF10:AF21)</f>
        <v>367</v>
      </c>
      <c r="AG22" s="11">
        <f>SUM(AG10:AG21)</f>
        <v>353</v>
      </c>
      <c r="AH22" s="12">
        <f>AG22/AF22</f>
        <v>0.961852861035422</v>
      </c>
      <c r="AI22" s="11">
        <f>SUM(AI10:AI21)</f>
        <v>187</v>
      </c>
      <c r="AJ22" s="11">
        <f>SUM(AJ10:AJ21)</f>
        <v>173</v>
      </c>
      <c r="AK22" s="12">
        <f>AJ22/AI22</f>
        <v>0.925133689839572</v>
      </c>
      <c r="AL22" s="11">
        <f>SUM(AL10:AL21)</f>
        <v>200</v>
      </c>
      <c r="AM22" s="11">
        <f>SUM(AM10:AM21)</f>
        <v>191</v>
      </c>
      <c r="AN22" s="12">
        <f t="shared" si="9"/>
        <v>0.955</v>
      </c>
      <c r="AO22" s="11">
        <f>SUM(AO10:AO21)</f>
        <v>12</v>
      </c>
      <c r="AP22" s="11">
        <f>SUM(AP10:AP21)</f>
        <v>10</v>
      </c>
      <c r="AQ22" s="12">
        <f t="shared" ref="AQ22:AQ29" si="16">AP22/AO22</f>
        <v>0.833333333333333</v>
      </c>
      <c r="AR22" s="11"/>
      <c r="AS22" s="11"/>
      <c r="AT22" s="12"/>
      <c r="AU22" s="24">
        <f t="shared" si="12"/>
        <v>4867</v>
      </c>
      <c r="AV22" s="11">
        <f t="shared" si="13"/>
        <v>4616</v>
      </c>
      <c r="AW22" s="25">
        <f t="shared" si="14"/>
        <v>0.94842818985001</v>
      </c>
    </row>
    <row r="23" spans="1:49">
      <c r="A23" s="10" t="s">
        <v>40</v>
      </c>
      <c r="B23" s="11">
        <f>B9+B22</f>
        <v>2141</v>
      </c>
      <c r="C23" s="11">
        <f>C9+C22</f>
        <v>1997</v>
      </c>
      <c r="D23" s="12">
        <f t="shared" si="11"/>
        <v>0.932741709481551</v>
      </c>
      <c r="E23" s="11">
        <f>E9+E22</f>
        <v>1361</v>
      </c>
      <c r="F23" s="11">
        <f>F9+F22</f>
        <v>1255</v>
      </c>
      <c r="G23" s="12">
        <f t="shared" si="1"/>
        <v>0.922116091109478</v>
      </c>
      <c r="H23" s="11">
        <f>H9+H22</f>
        <v>232</v>
      </c>
      <c r="I23" s="11">
        <f>I9+I22</f>
        <v>182</v>
      </c>
      <c r="J23" s="12">
        <f>I23/H23</f>
        <v>0.78448275862069</v>
      </c>
      <c r="K23" s="11">
        <f>K9+K22</f>
        <v>813</v>
      </c>
      <c r="L23" s="11">
        <f>L9+L22</f>
        <v>747</v>
      </c>
      <c r="M23" s="12">
        <f>L23/K23</f>
        <v>0.918819188191882</v>
      </c>
      <c r="N23" s="11">
        <f>N9+N22</f>
        <v>519</v>
      </c>
      <c r="O23" s="11">
        <f>O9+O22</f>
        <v>468</v>
      </c>
      <c r="P23" s="12">
        <f>O23/N23</f>
        <v>0.901734104046243</v>
      </c>
      <c r="Q23" s="11">
        <f>Q9+Q22</f>
        <v>123</v>
      </c>
      <c r="R23" s="11">
        <f>R9+R22</f>
        <v>114</v>
      </c>
      <c r="S23" s="12">
        <f t="shared" si="15"/>
        <v>0.926829268292683</v>
      </c>
      <c r="T23" s="11">
        <f>T9+T22</f>
        <v>250</v>
      </c>
      <c r="U23" s="11">
        <f>U9+U22</f>
        <v>221</v>
      </c>
      <c r="V23" s="12">
        <f>U23/T23</f>
        <v>0.884</v>
      </c>
      <c r="W23" s="11">
        <f>W9+W22</f>
        <v>176</v>
      </c>
      <c r="X23" s="11">
        <f>X9+X22</f>
        <v>153</v>
      </c>
      <c r="Y23" s="12">
        <f>X23/W23</f>
        <v>0.869318181818182</v>
      </c>
      <c r="Z23" s="11">
        <f>Z9+Z22</f>
        <v>284</v>
      </c>
      <c r="AA23" s="11">
        <f>AA9+AA22</f>
        <v>219</v>
      </c>
      <c r="AB23" s="12">
        <f>AA23/Z23</f>
        <v>0.77112676056338</v>
      </c>
      <c r="AC23" s="11">
        <f>AC9+AC22</f>
        <v>606</v>
      </c>
      <c r="AD23" s="11">
        <f>AD9+AD22</f>
        <v>556</v>
      </c>
      <c r="AE23" s="12">
        <f>AD23/AC23</f>
        <v>0.917491749174917</v>
      </c>
      <c r="AF23" s="11">
        <f>AF9+AF22</f>
        <v>486</v>
      </c>
      <c r="AG23" s="11">
        <f>AG9+AG22</f>
        <v>459</v>
      </c>
      <c r="AH23" s="12">
        <f>AG23/AF23</f>
        <v>0.944444444444444</v>
      </c>
      <c r="AI23" s="11">
        <f>AI9+AI22</f>
        <v>642</v>
      </c>
      <c r="AJ23" s="11">
        <f>AJ9+AJ22</f>
        <v>488</v>
      </c>
      <c r="AK23" s="12">
        <f>AJ23/AI23</f>
        <v>0.7601246105919</v>
      </c>
      <c r="AL23" s="11">
        <f>AL9+AL22</f>
        <v>527</v>
      </c>
      <c r="AM23" s="11">
        <f>AM9+AM22</f>
        <v>480</v>
      </c>
      <c r="AN23" s="12">
        <f t="shared" si="9"/>
        <v>0.910815939278937</v>
      </c>
      <c r="AO23" s="11">
        <f>AO9+AO22</f>
        <v>42</v>
      </c>
      <c r="AP23" s="11">
        <f>AP9+AP22</f>
        <v>35</v>
      </c>
      <c r="AQ23" s="12">
        <f t="shared" si="16"/>
        <v>0.833333333333333</v>
      </c>
      <c r="AR23" s="11"/>
      <c r="AS23" s="11"/>
      <c r="AT23" s="12"/>
      <c r="AU23" s="24">
        <f t="shared" si="12"/>
        <v>8202</v>
      </c>
      <c r="AV23" s="11">
        <f t="shared" si="13"/>
        <v>7374</v>
      </c>
      <c r="AW23" s="25">
        <f t="shared" si="14"/>
        <v>0.899049012435991</v>
      </c>
    </row>
    <row r="24" spans="1:49">
      <c r="A24" s="7" t="s">
        <v>41</v>
      </c>
      <c r="B24" s="8">
        <f>'1月'!B24+'2月'!B24+'3月'!B24+'5月'!B24+'6月'!B24</f>
        <v>5</v>
      </c>
      <c r="C24" s="8">
        <f>'1月'!C24+'2月'!C24+'3月'!C24+'5月'!C24+'6月'!C24</f>
        <v>3</v>
      </c>
      <c r="D24" s="9">
        <f t="shared" si="11"/>
        <v>0.6</v>
      </c>
      <c r="E24" s="8"/>
      <c r="F24" s="8"/>
      <c r="G24" s="9"/>
      <c r="H24" s="8"/>
      <c r="I24" s="8"/>
      <c r="J24" s="9"/>
      <c r="K24" s="8">
        <f>'1月'!K24+'2月'!K24+'3月'!K24+'5月'!K24+'6月'!K24</f>
        <v>2</v>
      </c>
      <c r="L24" s="8">
        <f>'1月'!L24+'2月'!L24+'3月'!L24+'5月'!L24+'6月'!L24</f>
        <v>2</v>
      </c>
      <c r="M24" s="9">
        <f>L24/K24</f>
        <v>1</v>
      </c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f>'1月'!AC24+'2月'!AC24+'3月'!AC24+'5月'!AC24+'6月'!AC24</f>
        <v>8</v>
      </c>
      <c r="AD24" s="8">
        <f>'1月'!AD24+'2月'!AD24+'3月'!AD24+'5月'!AD24+'6月'!AD24</f>
        <v>6</v>
      </c>
      <c r="AE24" s="9">
        <f>AD24/AC24</f>
        <v>0.75</v>
      </c>
      <c r="AF24" s="8">
        <f>'1月'!AF24+'2月'!AF24+'3月'!AF24+'5月'!AF24+'6月'!AF24</f>
        <v>14</v>
      </c>
      <c r="AG24" s="8">
        <f>'1月'!AG24+'2月'!AG24+'3月'!AG24+'5月'!AG24+'6月'!AG24</f>
        <v>13</v>
      </c>
      <c r="AH24" s="9">
        <f>AG24/AF24</f>
        <v>0.928571428571429</v>
      </c>
      <c r="AI24" s="8"/>
      <c r="AJ24" s="8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26">
        <f t="shared" si="12"/>
        <v>29</v>
      </c>
      <c r="AV24" s="8">
        <f t="shared" si="13"/>
        <v>24</v>
      </c>
      <c r="AW24" s="23">
        <f t="shared" si="14"/>
        <v>0.827586206896552</v>
      </c>
    </row>
    <row r="25" spans="1:49">
      <c r="A25" s="7" t="s">
        <v>42</v>
      </c>
      <c r="B25" s="8">
        <f>'1月'!B25+'2月'!B25+'3月'!B25+'5月'!B25+'6月'!B25</f>
        <v>7</v>
      </c>
      <c r="C25" s="8">
        <f>'1月'!C25+'2月'!C25+'3月'!C25+'5月'!C25+'6月'!C25</f>
        <v>5</v>
      </c>
      <c r="D25" s="9">
        <f t="shared" si="11"/>
        <v>0.714285714285714</v>
      </c>
      <c r="E25" s="8"/>
      <c r="F25" s="8"/>
      <c r="G25" s="9"/>
      <c r="H25" s="8"/>
      <c r="I25" s="8"/>
      <c r="J25" s="9"/>
      <c r="K25" s="8">
        <f>'1月'!K25+'2月'!K25+'3月'!K25+'5月'!K25+'6月'!K25</f>
        <v>8</v>
      </c>
      <c r="L25" s="8">
        <f>'1月'!L25+'2月'!L25+'3月'!L25+'5月'!L25+'6月'!L25</f>
        <v>8</v>
      </c>
      <c r="M25" s="9">
        <f>L25/K25</f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>
        <f>'1月'!AF25+'2月'!AF25+'3月'!AF25+'5月'!AF25+'6月'!AF25</f>
        <v>4</v>
      </c>
      <c r="AG25" s="8">
        <f>'1月'!AG25+'2月'!AG25+'3月'!AG25+'5月'!AG25+'6月'!AG25</f>
        <v>4</v>
      </c>
      <c r="AH25" s="9">
        <f>AG25/AF25</f>
        <v>1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26">
        <f t="shared" si="12"/>
        <v>19</v>
      </c>
      <c r="AV25" s="8">
        <f t="shared" si="13"/>
        <v>17</v>
      </c>
      <c r="AW25" s="23">
        <f t="shared" si="14"/>
        <v>0.894736842105263</v>
      </c>
    </row>
    <row r="26" spans="1:49">
      <c r="A26" s="7" t="s">
        <v>43</v>
      </c>
      <c r="B26" s="8">
        <f>'1月'!B26+'2月'!B26+'3月'!B26+'5月'!B26+'6月'!B26</f>
        <v>79</v>
      </c>
      <c r="C26" s="8">
        <f>'1月'!C26+'2月'!C26+'3月'!C26+'5月'!C26+'6月'!C26</f>
        <v>76</v>
      </c>
      <c r="D26" s="9">
        <f t="shared" si="11"/>
        <v>0.962025316455696</v>
      </c>
      <c r="E26" s="8"/>
      <c r="F26" s="8"/>
      <c r="G26" s="9"/>
      <c r="H26" s="8"/>
      <c r="I26" s="8"/>
      <c r="J26" s="9"/>
      <c r="K26" s="8">
        <f>'1月'!K26+'2月'!K26+'3月'!K26+'5月'!K26+'6月'!K26</f>
        <v>20</v>
      </c>
      <c r="L26" s="8">
        <f>'1月'!L26+'2月'!L26+'3月'!L26+'5月'!L26+'6月'!L26</f>
        <v>18</v>
      </c>
      <c r="M26" s="9">
        <f>L26/K26</f>
        <v>0.9</v>
      </c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>
        <f>'1月'!AC26+'2月'!AC26+'3月'!AC26+'5月'!AC26+'6月'!AC26</f>
        <v>6</v>
      </c>
      <c r="AD26" s="8">
        <f>'1月'!AD26+'2月'!AD26+'3月'!AD26+'5月'!AD26+'6月'!AD26</f>
        <v>5</v>
      </c>
      <c r="AE26" s="9">
        <f>AD26/AC26</f>
        <v>0.833333333333333</v>
      </c>
      <c r="AF26" s="8">
        <f>'1月'!AF26+'2月'!AF26+'3月'!AF26+'5月'!AF26+'6月'!AF26</f>
        <v>13</v>
      </c>
      <c r="AG26" s="8">
        <f>'1月'!AG26+'2月'!AG26+'3月'!AG26+'5月'!AG26+'6月'!AG26</f>
        <v>12</v>
      </c>
      <c r="AH26" s="9">
        <f>AG26/AF26</f>
        <v>0.923076923076923</v>
      </c>
      <c r="AI26" s="8"/>
      <c r="AJ26" s="8"/>
      <c r="AK26" s="9"/>
      <c r="AL26" s="8"/>
      <c r="AM26" s="8"/>
      <c r="AN26" s="9"/>
      <c r="AO26" s="8">
        <f>'1月'!AO26+'2月'!AO26+'3月'!AO26+'5月'!AO26+'6月'!AO26</f>
        <v>2</v>
      </c>
      <c r="AP26" s="8">
        <f>'1月'!AP26+'2月'!AP26+'3月'!AP26+'5月'!AP26+'6月'!AP26</f>
        <v>2</v>
      </c>
      <c r="AQ26" s="9">
        <f t="shared" si="16"/>
        <v>1</v>
      </c>
      <c r="AR26" s="8">
        <f>'1月'!AR26+'2月'!AR26+'3月'!AR26+'5月'!AR26+'6月'!AR26</f>
        <v>6</v>
      </c>
      <c r="AS26" s="8">
        <f>'1月'!AS26+'2月'!AS26+'3月'!AS26+'5月'!AS26+'6月'!AS26</f>
        <v>6</v>
      </c>
      <c r="AT26" s="9">
        <f>AS26/AR26</f>
        <v>1</v>
      </c>
      <c r="AU26" s="26">
        <f t="shared" si="12"/>
        <v>126</v>
      </c>
      <c r="AV26" s="8">
        <f t="shared" si="13"/>
        <v>119</v>
      </c>
      <c r="AW26" s="23">
        <f t="shared" si="14"/>
        <v>0.944444444444444</v>
      </c>
    </row>
    <row r="27" spans="1:49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22"/>
      <c r="AV27" s="8"/>
      <c r="AW27" s="23"/>
    </row>
    <row r="28" spans="1:49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>
        <f>'1月'!Q28+'2月'!Q28+'3月'!Q28+'5月'!Q28+'6月'!Q28</f>
        <v>6</v>
      </c>
      <c r="R28" s="8">
        <f>'1月'!R28+'2月'!R28+'3月'!R28+'5月'!R28+'6月'!R28</f>
        <v>6</v>
      </c>
      <c r="S28" s="9">
        <f t="shared" si="15"/>
        <v>1</v>
      </c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22">
        <f t="shared" si="12"/>
        <v>6</v>
      </c>
      <c r="AV28" s="8">
        <f t="shared" si="13"/>
        <v>6</v>
      </c>
      <c r="AW28" s="23">
        <f t="shared" si="14"/>
        <v>1</v>
      </c>
    </row>
    <row r="29" spans="1:49">
      <c r="A29" s="10" t="s">
        <v>46</v>
      </c>
      <c r="B29" s="11">
        <f>SUM(B24:B28)</f>
        <v>91</v>
      </c>
      <c r="C29" s="11">
        <f>SUM(C24:C28)</f>
        <v>84</v>
      </c>
      <c r="D29" s="12">
        <f>C29/B29</f>
        <v>0.923076923076923</v>
      </c>
      <c r="E29" s="11"/>
      <c r="F29" s="11"/>
      <c r="G29" s="12"/>
      <c r="H29" s="11"/>
      <c r="I29" s="11"/>
      <c r="J29" s="12"/>
      <c r="K29" s="11">
        <f>SUM(K24:K28)</f>
        <v>30</v>
      </c>
      <c r="L29" s="11">
        <f>SUM(L24:L28)</f>
        <v>28</v>
      </c>
      <c r="M29" s="12">
        <f>L29/K29</f>
        <v>0.933333333333333</v>
      </c>
      <c r="N29" s="11"/>
      <c r="O29" s="11"/>
      <c r="P29" s="12"/>
      <c r="Q29" s="11">
        <f>SUM(Q24:Q28)</f>
        <v>6</v>
      </c>
      <c r="R29" s="11">
        <f>SUM(R24:R28)</f>
        <v>6</v>
      </c>
      <c r="S29" s="12">
        <f t="shared" si="15"/>
        <v>1</v>
      </c>
      <c r="T29" s="11"/>
      <c r="U29" s="11"/>
      <c r="V29" s="12"/>
      <c r="W29" s="11"/>
      <c r="X29" s="11"/>
      <c r="Y29" s="12"/>
      <c r="Z29" s="11"/>
      <c r="AA29" s="11"/>
      <c r="AB29" s="12"/>
      <c r="AC29" s="11">
        <f>SUM(AC24:AC28)</f>
        <v>14</v>
      </c>
      <c r="AD29" s="11">
        <f>SUM(AD24:AD28)</f>
        <v>11</v>
      </c>
      <c r="AE29" s="12">
        <f t="shared" ref="AE29:AE37" si="17">AD29/AC29</f>
        <v>0.785714285714286</v>
      </c>
      <c r="AF29" s="11">
        <f>SUM(AF24:AF28)</f>
        <v>31</v>
      </c>
      <c r="AG29" s="11">
        <f>SUM(AG24:AG28)</f>
        <v>29</v>
      </c>
      <c r="AH29" s="12">
        <f>AG29/AF29</f>
        <v>0.935483870967742</v>
      </c>
      <c r="AI29" s="11"/>
      <c r="AJ29" s="11"/>
      <c r="AK29" s="12"/>
      <c r="AL29" s="11"/>
      <c r="AM29" s="11"/>
      <c r="AN29" s="12"/>
      <c r="AO29" s="11">
        <f>SUM(AO24:AO28)</f>
        <v>2</v>
      </c>
      <c r="AP29" s="11">
        <f>SUM(AP24:AP28)</f>
        <v>2</v>
      </c>
      <c r="AQ29" s="12">
        <f t="shared" si="16"/>
        <v>1</v>
      </c>
      <c r="AR29" s="11">
        <f>SUM(AR24:AR28)</f>
        <v>6</v>
      </c>
      <c r="AS29" s="11">
        <f>SUM(AS24:AS28)</f>
        <v>6</v>
      </c>
      <c r="AT29" s="12">
        <f t="shared" ref="AT29:AT36" si="18">AS29/AR29</f>
        <v>1</v>
      </c>
      <c r="AU29" s="24">
        <f t="shared" ref="AU29:AU41" si="19">B29+E29+H29+K29+N29+Q29+T29+W29+Z29+AC29+AF29+AI29+AL29+AO29+AR29</f>
        <v>180</v>
      </c>
      <c r="AV29" s="11">
        <f t="shared" ref="AV29:AV41" si="20">C29+F29+I29+L29+O29+R29+U29+X29+AA29+AD29+AG29+AJ29+AM29+AP29+AS29</f>
        <v>166</v>
      </c>
      <c r="AW29" s="25">
        <f t="shared" ref="AW29:AW41" si="21">AV29/AU29</f>
        <v>0.922222222222222</v>
      </c>
    </row>
    <row r="30" spans="1:49">
      <c r="A30" s="7" t="s">
        <v>47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>
        <f>'1月'!AF30+'2月'!AF30+'3月'!AF30+'5月'!AF30+'6月'!AF30</f>
        <v>6</v>
      </c>
      <c r="AG30" s="8">
        <f>'1月'!AG30+'2月'!AG30+'3月'!AG30+'5月'!AG30+'6月'!AG30</f>
        <v>6</v>
      </c>
      <c r="AH30" s="9">
        <f>AG30/AF30</f>
        <v>1</v>
      </c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22">
        <f t="shared" si="19"/>
        <v>6</v>
      </c>
      <c r="AV30" s="8">
        <f t="shared" si="20"/>
        <v>6</v>
      </c>
      <c r="AW30" s="23">
        <f t="shared" si="21"/>
        <v>1</v>
      </c>
    </row>
    <row r="31" spans="1:49">
      <c r="A31" s="7" t="s">
        <v>48</v>
      </c>
      <c r="B31" s="8">
        <f>'1月'!B31+'2月'!B31+'3月'!B31+'5月'!B31+'6月'!B31</f>
        <v>25</v>
      </c>
      <c r="C31" s="8">
        <f>'1月'!C31+'2月'!C31+'3月'!C31+'5月'!C31+'6月'!C31</f>
        <v>25</v>
      </c>
      <c r="D31" s="9">
        <f>C31/B31</f>
        <v>1</v>
      </c>
      <c r="E31" s="8"/>
      <c r="F31" s="8"/>
      <c r="G31" s="9"/>
      <c r="H31" s="8"/>
      <c r="I31" s="8"/>
      <c r="J31" s="9"/>
      <c r="K31" s="8">
        <f>'1月'!K31+'2月'!K31+'3月'!K31+'5月'!K31+'6月'!K31</f>
        <v>14</v>
      </c>
      <c r="L31" s="8">
        <f>'1月'!L31+'2月'!L31+'3月'!L31+'5月'!L31+'6月'!L31</f>
        <v>14</v>
      </c>
      <c r="M31" s="9">
        <f>L31/K31</f>
        <v>1</v>
      </c>
      <c r="N31" s="8"/>
      <c r="O31" s="8"/>
      <c r="P31" s="9"/>
      <c r="Q31" s="8">
        <f>'1月'!Q31+'2月'!Q31+'3月'!Q31+'5月'!Q31+'6月'!Q31</f>
        <v>1</v>
      </c>
      <c r="R31" s="8">
        <f>'1月'!R31+'2月'!R31+'3月'!R31+'5月'!R31+'6月'!R31</f>
        <v>1</v>
      </c>
      <c r="S31" s="9">
        <f>R31/Q31</f>
        <v>1</v>
      </c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>
        <f>'1月'!AF31+'2月'!AF31+'3月'!AF31+'5月'!AF31+'6月'!AF31</f>
        <v>23</v>
      </c>
      <c r="AG31" s="8">
        <f>'1月'!AG31+'2月'!AG31+'3月'!AG31+'5月'!AG31+'6月'!AG31</f>
        <v>23</v>
      </c>
      <c r="AH31" s="9">
        <f>AG31/AF31</f>
        <v>1</v>
      </c>
      <c r="AI31" s="8"/>
      <c r="AJ31" s="8"/>
      <c r="AK31" s="9"/>
      <c r="AL31" s="8"/>
      <c r="AM31" s="8"/>
      <c r="AN31" s="9"/>
      <c r="AO31" s="8">
        <f>'1月'!AO31+'2月'!AO31+'3月'!AO31+'5月'!AO31+'6月'!AO31</f>
        <v>1</v>
      </c>
      <c r="AP31" s="8">
        <f>'1月'!AP31+'2月'!AP31+'3月'!AP31+'5月'!AP31+'6月'!AP31</f>
        <v>1</v>
      </c>
      <c r="AQ31" s="9">
        <f>AP31/AO31</f>
        <v>1</v>
      </c>
      <c r="AR31" s="8"/>
      <c r="AS31" s="8"/>
      <c r="AT31" s="9"/>
      <c r="AU31" s="26">
        <f t="shared" si="19"/>
        <v>64</v>
      </c>
      <c r="AV31" s="8">
        <f t="shared" si="20"/>
        <v>64</v>
      </c>
      <c r="AW31" s="23">
        <f t="shared" si="21"/>
        <v>1</v>
      </c>
    </row>
    <row r="32" spans="1:49">
      <c r="A32" s="7" t="s">
        <v>49</v>
      </c>
      <c r="B32" s="8">
        <f>'1月'!B32+'2月'!B32+'3月'!B32+'5月'!B32+'6月'!B32</f>
        <v>212</v>
      </c>
      <c r="C32" s="8">
        <f>'1月'!C32+'2月'!C32+'3月'!C32+'5月'!C32+'6月'!C32</f>
        <v>210</v>
      </c>
      <c r="D32" s="9">
        <f>C32/B32</f>
        <v>0.990566037735849</v>
      </c>
      <c r="E32" s="8"/>
      <c r="F32" s="8"/>
      <c r="G32" s="9"/>
      <c r="H32" s="8"/>
      <c r="I32" s="8"/>
      <c r="J32" s="9"/>
      <c r="K32" s="8">
        <f>'1月'!K32+'2月'!K32+'3月'!K32+'5月'!K32+'6月'!K32</f>
        <v>42</v>
      </c>
      <c r="L32" s="8">
        <f>'1月'!L32+'2月'!L32+'3月'!L32+'5月'!L32+'6月'!L32</f>
        <v>41</v>
      </c>
      <c r="M32" s="9">
        <f>L32/K32</f>
        <v>0.976190476190476</v>
      </c>
      <c r="N32" s="8"/>
      <c r="O32" s="8"/>
      <c r="P32" s="9"/>
      <c r="Q32" s="8">
        <f>'1月'!Q32+'2月'!Q32+'3月'!Q32+'5月'!Q32+'6月'!Q32</f>
        <v>1</v>
      </c>
      <c r="R32" s="8">
        <f>'1月'!R32+'2月'!R32+'3月'!R32+'5月'!R32+'6月'!R32</f>
        <v>1</v>
      </c>
      <c r="S32" s="9">
        <f>R32/Q32</f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>
        <f>'1月'!AC32+'2月'!AC32+'3月'!AC32+'5月'!AC32+'6月'!AC32</f>
        <v>2</v>
      </c>
      <c r="AD32" s="8">
        <f>'1月'!AD32+'2月'!AD32+'3月'!AD32+'5月'!AD32+'6月'!AD32</f>
        <v>1</v>
      </c>
      <c r="AE32" s="9">
        <f t="shared" si="17"/>
        <v>0.5</v>
      </c>
      <c r="AF32" s="8">
        <f>'1月'!AF32+'2月'!AF32+'3月'!AF32+'5月'!AF32+'6月'!AF32</f>
        <v>46</v>
      </c>
      <c r="AG32" s="8">
        <f>'1月'!AG32+'2月'!AG32+'3月'!AG32+'5月'!AG32+'6月'!AG32</f>
        <v>45</v>
      </c>
      <c r="AH32" s="9">
        <f>AG32/AF32</f>
        <v>0.978260869565217</v>
      </c>
      <c r="AI32" s="8"/>
      <c r="AJ32" s="8"/>
      <c r="AK32" s="9"/>
      <c r="AL32" s="8"/>
      <c r="AM32" s="8"/>
      <c r="AN32" s="9"/>
      <c r="AO32" s="8">
        <f>'1月'!AO32+'2月'!AO32+'3月'!AO32+'5月'!AO32+'6月'!AO32</f>
        <v>2</v>
      </c>
      <c r="AP32" s="8">
        <f>'1月'!AP32+'2月'!AP32+'3月'!AP32+'5月'!AP32+'6月'!AP32</f>
        <v>2</v>
      </c>
      <c r="AQ32" s="9">
        <f>AP32/AO32</f>
        <v>1</v>
      </c>
      <c r="AR32" s="8">
        <f>'1月'!AR32+'2月'!AR32+'3月'!AR32+'5月'!AR32+'6月'!AR32</f>
        <v>1</v>
      </c>
      <c r="AS32" s="8">
        <f>'1月'!AS32+'2月'!AS32+'3月'!AS32+'5月'!AS32+'6月'!AS32</f>
        <v>1</v>
      </c>
      <c r="AT32" s="9">
        <f t="shared" si="18"/>
        <v>1</v>
      </c>
      <c r="AU32" s="26">
        <f t="shared" si="19"/>
        <v>306</v>
      </c>
      <c r="AV32" s="8">
        <f t="shared" si="20"/>
        <v>301</v>
      </c>
      <c r="AW32" s="23">
        <f t="shared" si="21"/>
        <v>0.983660130718954</v>
      </c>
    </row>
    <row r="33" spans="1:49">
      <c r="A33" s="7" t="s">
        <v>50</v>
      </c>
      <c r="B33" s="8">
        <f>'1月'!B33+'2月'!B33+'3月'!B33+'5月'!B33+'6月'!B33</f>
        <v>1</v>
      </c>
      <c r="C33" s="8">
        <f>'1月'!C33+'2月'!C33+'3月'!C33+'5月'!C33+'6月'!C33</f>
        <v>1</v>
      </c>
      <c r="D33" s="9">
        <f>C33/B33</f>
        <v>1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>
        <f>'1月'!AC33+'2月'!AC33+'3月'!AC33+'5月'!AC33+'6月'!AC33</f>
        <v>7</v>
      </c>
      <c r="AD33" s="8">
        <f>'1月'!AD33+'2月'!AD33+'3月'!AD33+'5月'!AD33+'6月'!AD33</f>
        <v>6</v>
      </c>
      <c r="AE33" s="9">
        <f t="shared" si="17"/>
        <v>0.857142857142857</v>
      </c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26">
        <f t="shared" si="19"/>
        <v>8</v>
      </c>
      <c r="AV33" s="8">
        <f t="shared" si="20"/>
        <v>7</v>
      </c>
      <c r="AW33" s="23">
        <f t="shared" si="21"/>
        <v>0.875</v>
      </c>
    </row>
    <row r="34" spans="1:49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>
        <f>'1月'!Q34+'2月'!Q34+'3月'!Q34+'5月'!Q34+'6月'!Q34</f>
        <v>7</v>
      </c>
      <c r="R34" s="8">
        <f>'1月'!R34+'2月'!R34+'3月'!R34+'5月'!R34+'6月'!R34</f>
        <v>6</v>
      </c>
      <c r="S34" s="9">
        <f>R34/Q34</f>
        <v>0.857142857142857</v>
      </c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26">
        <f t="shared" si="19"/>
        <v>7</v>
      </c>
      <c r="AV34" s="8">
        <f t="shared" si="20"/>
        <v>6</v>
      </c>
      <c r="AW34" s="23">
        <f t="shared" si="21"/>
        <v>0.857142857142857</v>
      </c>
    </row>
    <row r="35" spans="1:49">
      <c r="A35" s="10" t="s">
        <v>52</v>
      </c>
      <c r="B35" s="11">
        <f>SUM(B30:B34)</f>
        <v>238</v>
      </c>
      <c r="C35" s="11">
        <f>SUM(C30:C34)</f>
        <v>236</v>
      </c>
      <c r="D35" s="12">
        <f t="shared" ref="D35:D40" si="22">C35/B35</f>
        <v>0.991596638655462</v>
      </c>
      <c r="E35" s="11"/>
      <c r="F35" s="11"/>
      <c r="G35" s="12"/>
      <c r="H35" s="11"/>
      <c r="I35" s="11"/>
      <c r="J35" s="12"/>
      <c r="K35" s="11">
        <f>SUM(K30:K34)</f>
        <v>56</v>
      </c>
      <c r="L35" s="11">
        <f>SUM(L30:L34)</f>
        <v>55</v>
      </c>
      <c r="M35" s="12">
        <f>L35/K35</f>
        <v>0.982142857142857</v>
      </c>
      <c r="N35" s="11"/>
      <c r="O35" s="11"/>
      <c r="P35" s="12"/>
      <c r="Q35" s="11">
        <f>SUM(Q30:Q34)</f>
        <v>9</v>
      </c>
      <c r="R35" s="11">
        <f>SUM(R30:R34)</f>
        <v>8</v>
      </c>
      <c r="S35" s="12">
        <f t="shared" ref="S35:S42" si="23">R35/Q35</f>
        <v>0.888888888888889</v>
      </c>
      <c r="T35" s="11"/>
      <c r="U35" s="11"/>
      <c r="V35" s="12"/>
      <c r="W35" s="11"/>
      <c r="X35" s="11"/>
      <c r="Y35" s="12"/>
      <c r="Z35" s="11"/>
      <c r="AA35" s="11"/>
      <c r="AB35" s="12"/>
      <c r="AC35" s="11">
        <f>SUM(AC30:AC34)</f>
        <v>9</v>
      </c>
      <c r="AD35" s="11">
        <f>SUM(AD30:AD34)</f>
        <v>7</v>
      </c>
      <c r="AE35" s="12">
        <f t="shared" si="17"/>
        <v>0.777777777777778</v>
      </c>
      <c r="AF35" s="11">
        <f>SUM(AF30:AF34)</f>
        <v>75</v>
      </c>
      <c r="AG35" s="11">
        <f>SUM(AG30:AG34)</f>
        <v>74</v>
      </c>
      <c r="AH35" s="12">
        <f t="shared" ref="AH35:AH40" si="24">AG35/AF35</f>
        <v>0.986666666666667</v>
      </c>
      <c r="AI35" s="11"/>
      <c r="AJ35" s="11"/>
      <c r="AK35" s="12"/>
      <c r="AL35" s="11"/>
      <c r="AM35" s="11"/>
      <c r="AN35" s="12"/>
      <c r="AO35" s="11">
        <f>SUM(AO30:AO34)</f>
        <v>3</v>
      </c>
      <c r="AP35" s="11">
        <f>SUM(AP30:AP34)</f>
        <v>3</v>
      </c>
      <c r="AQ35" s="12">
        <f>AP35/AO35</f>
        <v>1</v>
      </c>
      <c r="AR35" s="11">
        <f>SUM(AR30:AR34)</f>
        <v>1</v>
      </c>
      <c r="AS35" s="11">
        <f>SUM(AS30:AS34)</f>
        <v>1</v>
      </c>
      <c r="AT35" s="12">
        <f t="shared" si="18"/>
        <v>1</v>
      </c>
      <c r="AU35" s="24">
        <f t="shared" si="19"/>
        <v>391</v>
      </c>
      <c r="AV35" s="11">
        <f t="shared" si="20"/>
        <v>384</v>
      </c>
      <c r="AW35" s="25">
        <f t="shared" si="21"/>
        <v>0.982097186700767</v>
      </c>
    </row>
    <row r="36" spans="1:49">
      <c r="A36" s="10" t="s">
        <v>53</v>
      </c>
      <c r="B36" s="11">
        <f>B29+B35</f>
        <v>329</v>
      </c>
      <c r="C36" s="11">
        <f>C29+C35</f>
        <v>320</v>
      </c>
      <c r="D36" s="12">
        <f t="shared" si="22"/>
        <v>0.972644376899696</v>
      </c>
      <c r="E36" s="11"/>
      <c r="F36" s="11"/>
      <c r="G36" s="12"/>
      <c r="H36" s="11"/>
      <c r="I36" s="11"/>
      <c r="J36" s="12"/>
      <c r="K36" s="11">
        <f>K29+K35</f>
        <v>86</v>
      </c>
      <c r="L36" s="11">
        <f>L29+L35</f>
        <v>83</v>
      </c>
      <c r="M36" s="12">
        <f>L36/K36</f>
        <v>0.965116279069767</v>
      </c>
      <c r="N36" s="11"/>
      <c r="O36" s="11"/>
      <c r="P36" s="12"/>
      <c r="Q36" s="11">
        <f>Q29+Q35</f>
        <v>15</v>
      </c>
      <c r="R36" s="11">
        <f>R29+R35</f>
        <v>14</v>
      </c>
      <c r="S36" s="12">
        <f t="shared" si="23"/>
        <v>0.933333333333333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AC29+AC35</f>
        <v>23</v>
      </c>
      <c r="AD36" s="11">
        <f>AD29+AD35</f>
        <v>18</v>
      </c>
      <c r="AE36" s="12">
        <f t="shared" si="17"/>
        <v>0.782608695652174</v>
      </c>
      <c r="AF36" s="11">
        <f>AF29+AF35</f>
        <v>106</v>
      </c>
      <c r="AG36" s="11">
        <f>AG29+AG35</f>
        <v>103</v>
      </c>
      <c r="AH36" s="12">
        <f t="shared" si="24"/>
        <v>0.971698113207547</v>
      </c>
      <c r="AI36" s="11"/>
      <c r="AJ36" s="11"/>
      <c r="AK36" s="12"/>
      <c r="AL36" s="11"/>
      <c r="AM36" s="11"/>
      <c r="AN36" s="12"/>
      <c r="AO36" s="11">
        <f>AO29+AO35</f>
        <v>5</v>
      </c>
      <c r="AP36" s="11">
        <f>AP29+AP35</f>
        <v>5</v>
      </c>
      <c r="AQ36" s="12">
        <f>AP36/AO36</f>
        <v>1</v>
      </c>
      <c r="AR36" s="11">
        <f>AR29+AR35</f>
        <v>7</v>
      </c>
      <c r="AS36" s="11">
        <f>AS29+AS35</f>
        <v>7</v>
      </c>
      <c r="AT36" s="12">
        <f t="shared" si="18"/>
        <v>1</v>
      </c>
      <c r="AU36" s="24">
        <f t="shared" si="19"/>
        <v>571</v>
      </c>
      <c r="AV36" s="11">
        <f t="shared" si="20"/>
        <v>550</v>
      </c>
      <c r="AW36" s="25">
        <f t="shared" si="21"/>
        <v>0.963222416812609</v>
      </c>
    </row>
    <row r="37" spans="1:49">
      <c r="A37" s="7" t="s">
        <v>54</v>
      </c>
      <c r="B37" s="8">
        <f>'1月'!B37+'2月'!B37+'3月'!B37+'5月'!B37+'6月'!B37</f>
        <v>1</v>
      </c>
      <c r="C37" s="8">
        <f>'1月'!C37+'2月'!C37+'3月'!C37+'5月'!C37+'6月'!C37</f>
        <v>1</v>
      </c>
      <c r="D37" s="9">
        <f t="shared" si="22"/>
        <v>1</v>
      </c>
      <c r="E37" s="8"/>
      <c r="F37" s="8"/>
      <c r="G37" s="9"/>
      <c r="H37" s="8"/>
      <c r="I37" s="8"/>
      <c r="J37" s="9"/>
      <c r="K37" s="8">
        <f>'1月'!K37+'2月'!K37+'3月'!K37+'5月'!K37+'6月'!K37</f>
        <v>1</v>
      </c>
      <c r="L37" s="8">
        <f>'1月'!L37+'2月'!L37+'3月'!L37+'5月'!L37+'6月'!L37</f>
        <v>1</v>
      </c>
      <c r="M37" s="9">
        <f>L37/K37</f>
        <v>1</v>
      </c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>
        <f>'1月'!AC37+'2月'!AC37+'3月'!AC37+'5月'!AC37+'6月'!AC37</f>
        <v>4</v>
      </c>
      <c r="AD37" s="8">
        <f>'1月'!AD37+'2月'!AD37+'3月'!AD37+'5月'!AD37+'6月'!AD37</f>
        <v>2</v>
      </c>
      <c r="AE37" s="9">
        <f t="shared" si="17"/>
        <v>0.5</v>
      </c>
      <c r="AF37" s="8">
        <f>'1月'!AF37+'2月'!AF37+'3月'!AF37+'5月'!AF37+'6月'!AF37</f>
        <v>17</v>
      </c>
      <c r="AG37" s="8">
        <f>'1月'!AG37+'2月'!AG37+'3月'!AG37+'5月'!AG37+'6月'!AG37</f>
        <v>11</v>
      </c>
      <c r="AH37" s="9">
        <f t="shared" si="24"/>
        <v>0.647058823529412</v>
      </c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26">
        <f t="shared" si="19"/>
        <v>23</v>
      </c>
      <c r="AV37" s="8">
        <f t="shared" si="20"/>
        <v>15</v>
      </c>
      <c r="AW37" s="23">
        <f t="shared" si="21"/>
        <v>0.652173913043478</v>
      </c>
    </row>
    <row r="38" spans="1:49">
      <c r="A38" s="7" t="s">
        <v>55</v>
      </c>
      <c r="B38" s="8">
        <f>'1月'!B38+'2月'!B38+'3月'!B38+'5月'!B38+'6月'!B38</f>
        <v>17</v>
      </c>
      <c r="C38" s="8">
        <f>'1月'!C38+'2月'!C38+'3月'!C38+'5月'!C38+'6月'!C38</f>
        <v>16</v>
      </c>
      <c r="D38" s="9">
        <f t="shared" si="22"/>
        <v>0.941176470588235</v>
      </c>
      <c r="E38" s="8"/>
      <c r="F38" s="8"/>
      <c r="G38" s="9"/>
      <c r="H38" s="8"/>
      <c r="I38" s="8"/>
      <c r="J38" s="9"/>
      <c r="K38" s="8">
        <f>'1月'!K38+'2月'!K38+'3月'!K38+'5月'!K38+'6月'!K38</f>
        <v>31</v>
      </c>
      <c r="L38" s="8">
        <f>'1月'!L38+'2月'!L38+'3月'!L38+'5月'!L38+'6月'!L38</f>
        <v>29</v>
      </c>
      <c r="M38" s="9">
        <f>L38/K38</f>
        <v>0.935483870967742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f>'1月'!AF38+'2月'!AF38+'3月'!AF38+'5月'!AF38+'6月'!AF38</f>
        <v>11</v>
      </c>
      <c r="AG38" s="8">
        <f>'1月'!AG38+'2月'!AG38+'3月'!AG38+'5月'!AG38+'6月'!AG38</f>
        <v>11</v>
      </c>
      <c r="AH38" s="9">
        <f t="shared" si="24"/>
        <v>1</v>
      </c>
      <c r="AI38" s="8"/>
      <c r="AJ38" s="8"/>
      <c r="AK38" s="9"/>
      <c r="AL38" s="8"/>
      <c r="AM38" s="8"/>
      <c r="AN38" s="9"/>
      <c r="AO38" s="8">
        <f>'1月'!AO38+'2月'!AO38+'3月'!AO38+'5月'!AO38+'6月'!AO38</f>
        <v>1</v>
      </c>
      <c r="AP38" s="8">
        <f>'1月'!AP38+'2月'!AP38+'3月'!AP38+'5月'!AP38+'6月'!AP38</f>
        <v>1</v>
      </c>
      <c r="AQ38" s="9">
        <f>AP38/AO38</f>
        <v>1</v>
      </c>
      <c r="AR38" s="8"/>
      <c r="AS38" s="8"/>
      <c r="AT38" s="9"/>
      <c r="AU38" s="26">
        <f t="shared" si="19"/>
        <v>60</v>
      </c>
      <c r="AV38" s="8">
        <f t="shared" si="20"/>
        <v>57</v>
      </c>
      <c r="AW38" s="23">
        <f t="shared" si="21"/>
        <v>0.95</v>
      </c>
    </row>
    <row r="39" spans="1:49">
      <c r="A39" s="7" t="s">
        <v>56</v>
      </c>
      <c r="B39" s="8">
        <f>'1月'!B39+'2月'!B39+'3月'!B39+'5月'!B39+'6月'!B39</f>
        <v>119</v>
      </c>
      <c r="C39" s="8">
        <f>'1月'!C39+'2月'!C39+'3月'!C39+'5月'!C39+'6月'!C39</f>
        <v>108</v>
      </c>
      <c r="D39" s="9">
        <f t="shared" si="22"/>
        <v>0.907563025210084</v>
      </c>
      <c r="E39" s="8"/>
      <c r="F39" s="8"/>
      <c r="G39" s="9"/>
      <c r="H39" s="8"/>
      <c r="I39" s="8"/>
      <c r="J39" s="9"/>
      <c r="K39" s="8">
        <f>'1月'!K39+'2月'!K39+'3月'!K39+'5月'!K39+'6月'!K39</f>
        <v>39</v>
      </c>
      <c r="L39" s="8">
        <f>'1月'!L39+'2月'!L39+'3月'!L39+'5月'!L39+'6月'!L39</f>
        <v>34</v>
      </c>
      <c r="M39" s="9">
        <f>L39/K39</f>
        <v>0.871794871794872</v>
      </c>
      <c r="N39" s="8"/>
      <c r="O39" s="8"/>
      <c r="P39" s="9"/>
      <c r="Q39" s="8">
        <f>'1月'!Q39+'2月'!Q39+'3月'!Q39+'5月'!Q39+'6月'!Q39</f>
        <v>1</v>
      </c>
      <c r="R39" s="8">
        <f>'1月'!R39+'2月'!R39+'3月'!R39+'5月'!R39+'6月'!R39</f>
        <v>1</v>
      </c>
      <c r="S39" s="9">
        <f t="shared" si="23"/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>
        <f>'1月'!AC39+'2月'!AC39+'3月'!AC39+'5月'!AC39+'6月'!AC39</f>
        <v>20</v>
      </c>
      <c r="AD39" s="8">
        <f>'1月'!AD39+'2月'!AD39+'3月'!AD39+'5月'!AD39+'6月'!AD39</f>
        <v>15</v>
      </c>
      <c r="AE39" s="9">
        <f>AD39/AC39</f>
        <v>0.75</v>
      </c>
      <c r="AF39" s="8">
        <f>'1月'!AF39+'2月'!AF39+'3月'!AF39+'5月'!AF39+'6月'!AF39</f>
        <v>40</v>
      </c>
      <c r="AG39" s="8">
        <f>'1月'!AG39+'2月'!AG39+'3月'!AG39+'5月'!AG39+'6月'!AG39</f>
        <v>34</v>
      </c>
      <c r="AH39" s="9">
        <f t="shared" si="24"/>
        <v>0.85</v>
      </c>
      <c r="AI39" s="8"/>
      <c r="AJ39" s="8"/>
      <c r="AK39" s="9"/>
      <c r="AL39" s="8"/>
      <c r="AM39" s="8"/>
      <c r="AN39" s="9"/>
      <c r="AO39" s="8">
        <f>'1月'!AO39+'2月'!AO39+'3月'!AO39+'5月'!AO39+'6月'!AO39</f>
        <v>4</v>
      </c>
      <c r="AP39" s="8">
        <f>'1月'!AP39+'2月'!AP39+'3月'!AP39+'5月'!AP39+'6月'!AP39</f>
        <v>4</v>
      </c>
      <c r="AQ39" s="9">
        <f>AP39/AO39</f>
        <v>1</v>
      </c>
      <c r="AR39" s="8">
        <f>'1月'!AR39+'2月'!AR39+'3月'!AR39+'5月'!AR39+'6月'!AR39</f>
        <v>7</v>
      </c>
      <c r="AS39" s="8">
        <f>'1月'!AS39+'2月'!AS39+'3月'!AS39+'5月'!AS39+'6月'!AS39</f>
        <v>6</v>
      </c>
      <c r="AT39" s="9">
        <f>AS39/AR39</f>
        <v>0.857142857142857</v>
      </c>
      <c r="AU39" s="26">
        <f t="shared" si="19"/>
        <v>230</v>
      </c>
      <c r="AV39" s="8">
        <f t="shared" si="20"/>
        <v>202</v>
      </c>
      <c r="AW39" s="23">
        <f t="shared" si="21"/>
        <v>0.878260869565217</v>
      </c>
    </row>
    <row r="40" spans="1:49">
      <c r="A40" s="7" t="s">
        <v>57</v>
      </c>
      <c r="B40" s="8">
        <f>'1月'!B40+'2月'!B40+'3月'!B40+'5月'!B40+'6月'!B40</f>
        <v>1</v>
      </c>
      <c r="C40" s="8">
        <f>'1月'!C40+'2月'!C40+'3月'!C40+'5月'!C40+'6月'!C40</f>
        <v>1</v>
      </c>
      <c r="D40" s="9">
        <f t="shared" si="22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f>'1月'!AC40+'2月'!AC40+'3月'!AC40+'5月'!AC40+'6月'!AC40</f>
        <v>2</v>
      </c>
      <c r="AD40" s="8">
        <f>'1月'!AD40+'2月'!AD40+'3月'!AD40+'5月'!AD40+'6月'!AD40</f>
        <v>1</v>
      </c>
      <c r="AE40" s="9">
        <f>AD40/AC40</f>
        <v>0.5</v>
      </c>
      <c r="AF40" s="8">
        <f>'1月'!AF40+'2月'!AF40+'3月'!AF40+'5月'!AF40+'6月'!AF40</f>
        <v>1</v>
      </c>
      <c r="AG40" s="8">
        <f>'1月'!AG40+'2月'!AG40+'3月'!AG40+'5月'!AG40+'6月'!AG40</f>
        <v>1</v>
      </c>
      <c r="AH40" s="9">
        <f t="shared" si="24"/>
        <v>1</v>
      </c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26">
        <f t="shared" si="19"/>
        <v>4</v>
      </c>
      <c r="AV40" s="8">
        <f t="shared" si="20"/>
        <v>3</v>
      </c>
      <c r="AW40" s="23">
        <f t="shared" si="21"/>
        <v>0.75</v>
      </c>
    </row>
    <row r="41" spans="1:49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>
        <f>'1月'!Q41+'2月'!Q41+'3月'!Q41+'5月'!Q41+'6月'!Q41</f>
        <v>10</v>
      </c>
      <c r="R41" s="8">
        <f>'1月'!R41+'2月'!R41+'3月'!R41+'5月'!R41+'6月'!R41</f>
        <v>8</v>
      </c>
      <c r="S41" s="9">
        <f t="shared" si="23"/>
        <v>0.8</v>
      </c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22">
        <f t="shared" si="19"/>
        <v>10</v>
      </c>
      <c r="AV41" s="8">
        <f t="shared" si="20"/>
        <v>8</v>
      </c>
      <c r="AW41" s="23">
        <f t="shared" si="21"/>
        <v>0.8</v>
      </c>
    </row>
    <row r="42" spans="1:49">
      <c r="A42" s="10" t="s">
        <v>59</v>
      </c>
      <c r="B42" s="11">
        <f>SUM(B37:B41)</f>
        <v>138</v>
      </c>
      <c r="C42" s="11">
        <f>SUM(C37:C41)</f>
        <v>126</v>
      </c>
      <c r="D42" s="12">
        <f>C42/B42</f>
        <v>0.91304347826087</v>
      </c>
      <c r="E42" s="11"/>
      <c r="F42" s="11"/>
      <c r="G42" s="12"/>
      <c r="H42" s="11"/>
      <c r="I42" s="11"/>
      <c r="J42" s="12"/>
      <c r="K42" s="11">
        <f>SUM(K37:K41)</f>
        <v>71</v>
      </c>
      <c r="L42" s="11">
        <f>SUM(L37:L41)</f>
        <v>64</v>
      </c>
      <c r="M42" s="12">
        <f>L42/K42</f>
        <v>0.901408450704225</v>
      </c>
      <c r="N42" s="11"/>
      <c r="O42" s="11"/>
      <c r="P42" s="12"/>
      <c r="Q42" s="11">
        <f>SUM(Q37:Q41)</f>
        <v>11</v>
      </c>
      <c r="R42" s="11">
        <f>SUM(R37:R41)</f>
        <v>9</v>
      </c>
      <c r="S42" s="12">
        <f t="shared" si="23"/>
        <v>0.818181818181818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>SUM(AC37:AC41)</f>
        <v>26</v>
      </c>
      <c r="AD42" s="11">
        <f>SUM(AD37:AD41)</f>
        <v>18</v>
      </c>
      <c r="AE42" s="12">
        <f t="shared" ref="AE42:AE51" si="25">AD42/AC42</f>
        <v>0.692307692307692</v>
      </c>
      <c r="AF42" s="11">
        <f>SUM(AF37:AF41)</f>
        <v>69</v>
      </c>
      <c r="AG42" s="11">
        <f>SUM(AG37:AG41)</f>
        <v>57</v>
      </c>
      <c r="AH42" s="12">
        <f>AG42/AF42</f>
        <v>0.826086956521739</v>
      </c>
      <c r="AI42" s="11"/>
      <c r="AJ42" s="11"/>
      <c r="AK42" s="12"/>
      <c r="AL42" s="11"/>
      <c r="AM42" s="11"/>
      <c r="AN42" s="12"/>
      <c r="AO42" s="11">
        <f>SUM(AO37:AO41)</f>
        <v>5</v>
      </c>
      <c r="AP42" s="11">
        <f>SUM(AP37:AP41)</f>
        <v>5</v>
      </c>
      <c r="AQ42" s="12">
        <f>AP42/AO42</f>
        <v>1</v>
      </c>
      <c r="AR42" s="11">
        <f>SUM(AR37:AR41)</f>
        <v>7</v>
      </c>
      <c r="AS42" s="11">
        <f>SUM(AS37:AS41)</f>
        <v>6</v>
      </c>
      <c r="AT42" s="12">
        <f t="shared" ref="AT42:AT51" si="26">AS42/AR42</f>
        <v>0.857142857142857</v>
      </c>
      <c r="AU42" s="24">
        <f t="shared" ref="AU42:AU47" si="27">B42+E42+H42+K42+N42+Q42+T42+W42+Z42+AC42+AF42+AI42+AL42+AO42+AR42</f>
        <v>327</v>
      </c>
      <c r="AV42" s="11">
        <f t="shared" ref="AV42:AV47" si="28">C42+F42+I42+L42+O42+R42+U42+X42+AA42+AD42+AG42+AJ42+AM42+AP42+AS42</f>
        <v>285</v>
      </c>
      <c r="AW42" s="25">
        <f t="shared" ref="AW42:AW51" si="29">AV42/AU42</f>
        <v>0.871559633027523</v>
      </c>
    </row>
    <row r="43" spans="1:49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>
        <f>'1月'!AF43+'2月'!AF43+'3月'!AF43+'5月'!AF43+'6月'!AF43</f>
        <v>2</v>
      </c>
      <c r="AG43" s="8">
        <f>'1月'!AG43+'2月'!AG43+'3月'!AG43+'5月'!AG43+'6月'!AG43</f>
        <v>2</v>
      </c>
      <c r="AH43" s="9">
        <f>AG43/AF43</f>
        <v>1</v>
      </c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22">
        <f t="shared" si="27"/>
        <v>2</v>
      </c>
      <c r="AV43" s="8">
        <f t="shared" si="28"/>
        <v>2</v>
      </c>
      <c r="AW43" s="23">
        <f t="shared" si="29"/>
        <v>1</v>
      </c>
    </row>
    <row r="44" spans="1:49">
      <c r="A44" s="7" t="s">
        <v>61</v>
      </c>
      <c r="B44" s="8">
        <f>'1月'!B44+'2月'!B44+'3月'!B44+'5月'!B44+'6月'!B44</f>
        <v>62</v>
      </c>
      <c r="C44" s="8">
        <f>'1月'!C44+'2月'!C44+'3月'!C44+'5月'!C44+'6月'!C44</f>
        <v>62</v>
      </c>
      <c r="D44" s="9">
        <f>C44/B44</f>
        <v>1</v>
      </c>
      <c r="E44" s="8"/>
      <c r="F44" s="8"/>
      <c r="G44" s="9"/>
      <c r="H44" s="8"/>
      <c r="I44" s="8"/>
      <c r="J44" s="9"/>
      <c r="K44" s="8">
        <f>'1月'!K44+'2月'!K44+'3月'!K44+'5月'!K44+'6月'!K44</f>
        <v>28</v>
      </c>
      <c r="L44" s="8">
        <f>'1月'!L44+'2月'!L44+'3月'!L44+'5月'!L44+'6月'!L44</f>
        <v>27</v>
      </c>
      <c r="M44" s="9">
        <f>L44/K44</f>
        <v>0.964285714285714</v>
      </c>
      <c r="N44" s="8"/>
      <c r="O44" s="8"/>
      <c r="P44" s="9"/>
      <c r="Q44" s="8">
        <f>'1月'!Q44+'2月'!Q44+'3月'!Q44+'5月'!Q44+'6月'!Q44</f>
        <v>2</v>
      </c>
      <c r="R44" s="8">
        <f>'1月'!R44+'2月'!R44+'3月'!R44+'5月'!R44+'6月'!R44</f>
        <v>2</v>
      </c>
      <c r="S44" s="9">
        <f t="shared" ref="S44:S51" si="30">R44/Q44</f>
        <v>1</v>
      </c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f>'1月'!AF44+'2月'!AF44+'3月'!AF44+'5月'!AF44+'6月'!AF44</f>
        <v>57</v>
      </c>
      <c r="AG44" s="8">
        <f>'1月'!AG44+'2月'!AG44+'3月'!AG44+'5月'!AG44+'6月'!AG44</f>
        <v>50</v>
      </c>
      <c r="AH44" s="9">
        <f>AG44/AF44</f>
        <v>0.87719298245614</v>
      </c>
      <c r="AI44" s="8"/>
      <c r="AJ44" s="8"/>
      <c r="AK44" s="9"/>
      <c r="AL44" s="8"/>
      <c r="AM44" s="8"/>
      <c r="AN44" s="9"/>
      <c r="AO44" s="8">
        <f>'1月'!AO44+'2月'!AO44+'3月'!AO44+'5月'!AO44+'6月'!AO44</f>
        <v>11</v>
      </c>
      <c r="AP44" s="8">
        <f>'1月'!AP44+'2月'!AP44+'3月'!AP44+'5月'!AP44+'6月'!AP44</f>
        <v>11</v>
      </c>
      <c r="AQ44" s="9">
        <f>AP44/AO44</f>
        <v>1</v>
      </c>
      <c r="AR44" s="8"/>
      <c r="AS44" s="8"/>
      <c r="AT44" s="9"/>
      <c r="AU44" s="26">
        <f t="shared" si="27"/>
        <v>160</v>
      </c>
      <c r="AV44" s="8">
        <f t="shared" si="28"/>
        <v>152</v>
      </c>
      <c r="AW44" s="23">
        <f t="shared" si="29"/>
        <v>0.95</v>
      </c>
    </row>
    <row r="45" spans="1:49">
      <c r="A45" s="7" t="s">
        <v>62</v>
      </c>
      <c r="B45" s="8">
        <f>'1月'!B45+'2月'!B45+'3月'!B45+'5月'!B45+'6月'!B45</f>
        <v>297</v>
      </c>
      <c r="C45" s="8">
        <f>'1月'!C45+'2月'!C45+'3月'!C45+'5月'!C45+'6月'!C45</f>
        <v>280</v>
      </c>
      <c r="D45" s="9">
        <f>C45/B45</f>
        <v>0.942760942760943</v>
      </c>
      <c r="E45" s="8"/>
      <c r="F45" s="8"/>
      <c r="G45" s="9"/>
      <c r="H45" s="8"/>
      <c r="I45" s="8"/>
      <c r="J45" s="9"/>
      <c r="K45" s="8">
        <f>'1月'!K45+'2月'!K45+'3月'!K45+'5月'!K45+'6月'!K45</f>
        <v>99</v>
      </c>
      <c r="L45" s="8">
        <f>'1月'!L45+'2月'!L45+'3月'!L45+'5月'!L45+'6月'!L45</f>
        <v>96</v>
      </c>
      <c r="M45" s="9">
        <f>L45/K45</f>
        <v>0.96969696969697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>
        <f>'1月'!AC45+'2月'!AC45+'3月'!AC45+'5月'!AC45+'6月'!AC45</f>
        <v>3</v>
      </c>
      <c r="AD45" s="8">
        <f>'1月'!AD45+'2月'!AD45+'3月'!AD45+'5月'!AD45+'6月'!AD45</f>
        <v>3</v>
      </c>
      <c r="AE45" s="9">
        <f t="shared" si="25"/>
        <v>1</v>
      </c>
      <c r="AF45" s="8">
        <f>'1月'!AF45+'2月'!AF45+'3月'!AF45+'5月'!AF45+'6月'!AF45</f>
        <v>51</v>
      </c>
      <c r="AG45" s="8">
        <f>'1月'!AG45+'2月'!AG45+'3月'!AG45+'5月'!AG45+'6月'!AG45</f>
        <v>49</v>
      </c>
      <c r="AH45" s="9">
        <f>AG45/AF45</f>
        <v>0.96078431372549</v>
      </c>
      <c r="AI45" s="8"/>
      <c r="AJ45" s="8"/>
      <c r="AK45" s="9"/>
      <c r="AL45" s="8"/>
      <c r="AM45" s="8"/>
      <c r="AN45" s="9"/>
      <c r="AO45" s="8"/>
      <c r="AP45" s="8"/>
      <c r="AQ45" s="9"/>
      <c r="AR45" s="8">
        <f>'1月'!AR45+'2月'!AR45+'3月'!AR45+'5月'!AR45+'6月'!AR45</f>
        <v>2</v>
      </c>
      <c r="AS45" s="8">
        <f>'1月'!AS45+'2月'!AS45+'3月'!AS45+'5月'!AS45+'6月'!AS45</f>
        <v>2</v>
      </c>
      <c r="AT45" s="9">
        <f t="shared" si="26"/>
        <v>1</v>
      </c>
      <c r="AU45" s="26">
        <f t="shared" si="27"/>
        <v>452</v>
      </c>
      <c r="AV45" s="8">
        <f t="shared" si="28"/>
        <v>430</v>
      </c>
      <c r="AW45" s="23">
        <f t="shared" si="29"/>
        <v>0.951327433628319</v>
      </c>
    </row>
    <row r="46" spans="1:49">
      <c r="A46" s="7" t="s">
        <v>63</v>
      </c>
      <c r="B46" s="8">
        <f>'1月'!B46+'2月'!B46+'3月'!B46+'5月'!B46+'6月'!B46</f>
        <v>1</v>
      </c>
      <c r="C46" s="8">
        <f>'1月'!C46+'2月'!C46+'3月'!C46+'5月'!C46+'6月'!C46</f>
        <v>1</v>
      </c>
      <c r="D46" s="9">
        <f>C46/B46</f>
        <v>1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>
        <f>'1月'!AC46+'2月'!AC46+'3月'!AC46+'5月'!AC46+'6月'!AC46</f>
        <v>15</v>
      </c>
      <c r="AD46" s="8">
        <f>'1月'!AD46+'2月'!AD46+'3月'!AD46+'5月'!AD46+'6月'!AD46</f>
        <v>14</v>
      </c>
      <c r="AE46" s="9">
        <f t="shared" si="25"/>
        <v>0.933333333333333</v>
      </c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26">
        <f t="shared" si="27"/>
        <v>16</v>
      </c>
      <c r="AV46" s="8">
        <f t="shared" si="28"/>
        <v>15</v>
      </c>
      <c r="AW46" s="23">
        <f t="shared" si="29"/>
        <v>0.9375</v>
      </c>
    </row>
    <row r="47" spans="1:49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>
        <f>'1月'!Q47+'2月'!Q47+'3月'!Q47+'5月'!Q47+'6月'!Q47</f>
        <v>12</v>
      </c>
      <c r="R47" s="8">
        <f>'1月'!R47+'2月'!R47+'3月'!R47+'5月'!R47+'6月'!R47</f>
        <v>12</v>
      </c>
      <c r="S47" s="9">
        <f t="shared" si="30"/>
        <v>1</v>
      </c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22">
        <f t="shared" si="27"/>
        <v>12</v>
      </c>
      <c r="AV47" s="8">
        <f t="shared" si="28"/>
        <v>12</v>
      </c>
      <c r="AW47" s="23">
        <f t="shared" si="29"/>
        <v>1</v>
      </c>
    </row>
    <row r="48" spans="1:49">
      <c r="A48" s="10" t="s">
        <v>65</v>
      </c>
      <c r="B48" s="11">
        <f>SUM(B43:B47)</f>
        <v>360</v>
      </c>
      <c r="C48" s="11">
        <f>SUM(C43:C47)</f>
        <v>343</v>
      </c>
      <c r="D48" s="12">
        <f>C48/B48</f>
        <v>0.952777777777778</v>
      </c>
      <c r="E48" s="11"/>
      <c r="F48" s="11"/>
      <c r="G48" s="12"/>
      <c r="H48" s="11"/>
      <c r="I48" s="11"/>
      <c r="J48" s="12"/>
      <c r="K48" s="11">
        <f>SUM(K43:K47)</f>
        <v>127</v>
      </c>
      <c r="L48" s="11">
        <f>SUM(L43:L47)</f>
        <v>123</v>
      </c>
      <c r="M48" s="12">
        <f>L48/K48</f>
        <v>0.968503937007874</v>
      </c>
      <c r="N48" s="11"/>
      <c r="O48" s="11"/>
      <c r="P48" s="12"/>
      <c r="Q48" s="11">
        <f>SUM(Q43:Q47)</f>
        <v>14</v>
      </c>
      <c r="R48" s="11">
        <f>SUM(R43:R47)</f>
        <v>14</v>
      </c>
      <c r="S48" s="12">
        <f t="shared" si="30"/>
        <v>1</v>
      </c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18</v>
      </c>
      <c r="AD48" s="11">
        <f>SUM(AD43:AD47)</f>
        <v>17</v>
      </c>
      <c r="AE48" s="12">
        <f t="shared" si="25"/>
        <v>0.944444444444444</v>
      </c>
      <c r="AF48" s="11">
        <f>SUM(AF43:AF47)</f>
        <v>110</v>
      </c>
      <c r="AG48" s="11">
        <f>SUM(AG43:AG47)</f>
        <v>101</v>
      </c>
      <c r="AH48" s="12">
        <f>AG48/AF48</f>
        <v>0.918181818181818</v>
      </c>
      <c r="AI48" s="11"/>
      <c r="AJ48" s="11"/>
      <c r="AK48" s="12"/>
      <c r="AL48" s="11"/>
      <c r="AM48" s="11"/>
      <c r="AN48" s="12"/>
      <c r="AO48" s="11">
        <f>SUM(AO43:AO47)</f>
        <v>11</v>
      </c>
      <c r="AP48" s="11">
        <f>SUM(AP43:AP47)</f>
        <v>11</v>
      </c>
      <c r="AQ48" s="12">
        <f>AP48/AO48</f>
        <v>1</v>
      </c>
      <c r="AR48" s="11">
        <f>SUM(AR43:AR47)</f>
        <v>2</v>
      </c>
      <c r="AS48" s="11">
        <f>SUM(AS43:AS47)</f>
        <v>2</v>
      </c>
      <c r="AT48" s="12">
        <f t="shared" si="26"/>
        <v>1</v>
      </c>
      <c r="AU48" s="24">
        <f t="shared" ref="AU48:AV51" si="31">B48+E48+H48+K48+N48+Q48+T48+W48+Z48+AC48+AF48+AI48+AL48+AO48+AR48</f>
        <v>642</v>
      </c>
      <c r="AV48" s="11">
        <f t="shared" si="31"/>
        <v>611</v>
      </c>
      <c r="AW48" s="25">
        <f t="shared" si="29"/>
        <v>0.951713395638629</v>
      </c>
    </row>
    <row r="49" spans="1:49">
      <c r="A49" s="10" t="s">
        <v>66</v>
      </c>
      <c r="B49" s="11">
        <f>B42+B48</f>
        <v>498</v>
      </c>
      <c r="C49" s="11">
        <f>C42+C48</f>
        <v>469</v>
      </c>
      <c r="D49" s="12">
        <f>C49/B49</f>
        <v>0.941767068273092</v>
      </c>
      <c r="E49" s="11"/>
      <c r="F49" s="11"/>
      <c r="G49" s="12"/>
      <c r="H49" s="11"/>
      <c r="I49" s="11"/>
      <c r="J49" s="12"/>
      <c r="K49" s="11">
        <f>K42+K48</f>
        <v>198</v>
      </c>
      <c r="L49" s="11">
        <f>L42+L48</f>
        <v>187</v>
      </c>
      <c r="M49" s="12">
        <f>L49/K49</f>
        <v>0.944444444444444</v>
      </c>
      <c r="N49" s="11"/>
      <c r="O49" s="11"/>
      <c r="P49" s="12"/>
      <c r="Q49" s="11">
        <f>Q42+Q48</f>
        <v>25</v>
      </c>
      <c r="R49" s="11">
        <f>R42+R48</f>
        <v>23</v>
      </c>
      <c r="S49" s="12">
        <f t="shared" si="30"/>
        <v>0.92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AC42+AC48</f>
        <v>44</v>
      </c>
      <c r="AD49" s="11">
        <f>AD42+AD48</f>
        <v>35</v>
      </c>
      <c r="AE49" s="12">
        <f t="shared" si="25"/>
        <v>0.795454545454545</v>
      </c>
      <c r="AF49" s="11">
        <f>AF42+AF48</f>
        <v>179</v>
      </c>
      <c r="AG49" s="11">
        <f>AG42+AG48</f>
        <v>158</v>
      </c>
      <c r="AH49" s="12">
        <f>AG49/AF49</f>
        <v>0.88268156424581</v>
      </c>
      <c r="AI49" s="11"/>
      <c r="AJ49" s="11"/>
      <c r="AK49" s="12"/>
      <c r="AL49" s="11"/>
      <c r="AM49" s="11"/>
      <c r="AN49" s="12"/>
      <c r="AO49" s="11">
        <f>AO42+AO48</f>
        <v>16</v>
      </c>
      <c r="AP49" s="11">
        <f>AP42+AP48</f>
        <v>16</v>
      </c>
      <c r="AQ49" s="12">
        <f>AP49/AO49</f>
        <v>1</v>
      </c>
      <c r="AR49" s="11">
        <f>AR42+AR48</f>
        <v>9</v>
      </c>
      <c r="AS49" s="11">
        <f>AS42+AS48</f>
        <v>8</v>
      </c>
      <c r="AT49" s="12">
        <f t="shared" si="26"/>
        <v>0.888888888888889</v>
      </c>
      <c r="AU49" s="24">
        <f t="shared" si="31"/>
        <v>969</v>
      </c>
      <c r="AV49" s="11">
        <f t="shared" si="31"/>
        <v>896</v>
      </c>
      <c r="AW49" s="25">
        <f t="shared" si="29"/>
        <v>0.924664602683179</v>
      </c>
    </row>
    <row r="50" customHeight="1" spans="1:49">
      <c r="A50" s="10" t="s">
        <v>67</v>
      </c>
      <c r="B50" s="11">
        <f>B36+B49</f>
        <v>827</v>
      </c>
      <c r="C50" s="11">
        <f>C36+C49</f>
        <v>789</v>
      </c>
      <c r="D50" s="12">
        <f>C50/B50</f>
        <v>0.954050785973398</v>
      </c>
      <c r="E50" s="11"/>
      <c r="F50" s="11"/>
      <c r="G50" s="12"/>
      <c r="H50" s="11"/>
      <c r="I50" s="11"/>
      <c r="J50" s="12"/>
      <c r="K50" s="11">
        <f>K36+K49</f>
        <v>284</v>
      </c>
      <c r="L50" s="11">
        <f>L36+L49</f>
        <v>270</v>
      </c>
      <c r="M50" s="12">
        <f>L50/K50</f>
        <v>0.950704225352113</v>
      </c>
      <c r="N50" s="11"/>
      <c r="O50" s="11"/>
      <c r="P50" s="12"/>
      <c r="Q50" s="11">
        <f>Q36+Q49</f>
        <v>40</v>
      </c>
      <c r="R50" s="11">
        <f>R36+R49</f>
        <v>37</v>
      </c>
      <c r="S50" s="12">
        <f t="shared" si="30"/>
        <v>0.925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AC36+AC49</f>
        <v>67</v>
      </c>
      <c r="AD50" s="11">
        <f>AD36+AD49</f>
        <v>53</v>
      </c>
      <c r="AE50" s="12">
        <f t="shared" si="25"/>
        <v>0.791044776119403</v>
      </c>
      <c r="AF50" s="11">
        <f>AF36+AF49</f>
        <v>285</v>
      </c>
      <c r="AG50" s="11">
        <f>AG36+AG49</f>
        <v>261</v>
      </c>
      <c r="AH50" s="12">
        <f>AG50/AF50</f>
        <v>0.91578947368421</v>
      </c>
      <c r="AI50" s="11"/>
      <c r="AJ50" s="11"/>
      <c r="AK50" s="12"/>
      <c r="AL50" s="11"/>
      <c r="AM50" s="11"/>
      <c r="AN50" s="12"/>
      <c r="AO50" s="11">
        <f>AO36+AO49</f>
        <v>21</v>
      </c>
      <c r="AP50" s="11">
        <f>AP36+AP49</f>
        <v>21</v>
      </c>
      <c r="AQ50" s="12">
        <f>AP50/AO50</f>
        <v>1</v>
      </c>
      <c r="AR50" s="11">
        <f>AR36+AR49</f>
        <v>16</v>
      </c>
      <c r="AS50" s="11">
        <f>AS36+AS49</f>
        <v>15</v>
      </c>
      <c r="AT50" s="12">
        <f t="shared" si="26"/>
        <v>0.9375</v>
      </c>
      <c r="AU50" s="24">
        <f t="shared" si="31"/>
        <v>1540</v>
      </c>
      <c r="AV50" s="11">
        <f t="shared" si="31"/>
        <v>1446</v>
      </c>
      <c r="AW50" s="25">
        <f t="shared" si="29"/>
        <v>0.938961038961039</v>
      </c>
    </row>
    <row r="51" customHeight="1" spans="1:49">
      <c r="A51" s="10" t="s">
        <v>68</v>
      </c>
      <c r="B51" s="11">
        <f>B23+B50</f>
        <v>2968</v>
      </c>
      <c r="C51" s="11">
        <f>C23+C50</f>
        <v>2786</v>
      </c>
      <c r="D51" s="12">
        <f>C51/B51</f>
        <v>0.938679245283019</v>
      </c>
      <c r="E51" s="11">
        <f>E23+E50</f>
        <v>1361</v>
      </c>
      <c r="F51" s="11">
        <f>F23+F50</f>
        <v>1255</v>
      </c>
      <c r="G51" s="12">
        <f>F51/E51</f>
        <v>0.922116091109478</v>
      </c>
      <c r="H51" s="11">
        <f>H23+H50</f>
        <v>232</v>
      </c>
      <c r="I51" s="11">
        <f>I23+I50</f>
        <v>182</v>
      </c>
      <c r="J51" s="12">
        <f>I51/H51</f>
        <v>0.78448275862069</v>
      </c>
      <c r="K51" s="11">
        <f>K23+K50</f>
        <v>1097</v>
      </c>
      <c r="L51" s="11">
        <f>L23+L50</f>
        <v>1017</v>
      </c>
      <c r="M51" s="12">
        <f>L51/K51</f>
        <v>0.927073837739289</v>
      </c>
      <c r="N51" s="11">
        <f>N23+N50</f>
        <v>519</v>
      </c>
      <c r="O51" s="11">
        <f>O23+O50</f>
        <v>468</v>
      </c>
      <c r="P51" s="12">
        <f>O51/N51</f>
        <v>0.901734104046243</v>
      </c>
      <c r="Q51" s="11">
        <f>Q23+Q50</f>
        <v>163</v>
      </c>
      <c r="R51" s="11">
        <f>R23+R50</f>
        <v>151</v>
      </c>
      <c r="S51" s="12">
        <f t="shared" si="30"/>
        <v>0.926380368098159</v>
      </c>
      <c r="T51" s="11">
        <f>T23+T50</f>
        <v>250</v>
      </c>
      <c r="U51" s="11">
        <f>U23+U50</f>
        <v>221</v>
      </c>
      <c r="V51" s="12">
        <f>U51/T51</f>
        <v>0.884</v>
      </c>
      <c r="W51" s="11">
        <f>W23+W50</f>
        <v>176</v>
      </c>
      <c r="X51" s="11">
        <f>X23+X50</f>
        <v>153</v>
      </c>
      <c r="Y51" s="12">
        <f>X51/W51</f>
        <v>0.869318181818182</v>
      </c>
      <c r="Z51" s="11">
        <f>Z23+Z50</f>
        <v>284</v>
      </c>
      <c r="AA51" s="11">
        <f>AA23+AA50</f>
        <v>219</v>
      </c>
      <c r="AB51" s="12">
        <f>AA51/Z51</f>
        <v>0.77112676056338</v>
      </c>
      <c r="AC51" s="11">
        <f>AC23+AC50</f>
        <v>673</v>
      </c>
      <c r="AD51" s="11">
        <f>AD23+AD50</f>
        <v>609</v>
      </c>
      <c r="AE51" s="12">
        <f t="shared" si="25"/>
        <v>0.904903417533432</v>
      </c>
      <c r="AF51" s="11">
        <f>AF23+AF50</f>
        <v>771</v>
      </c>
      <c r="AG51" s="11">
        <f>AG23+AG50</f>
        <v>720</v>
      </c>
      <c r="AH51" s="12">
        <f>AG51/AF51</f>
        <v>0.933852140077821</v>
      </c>
      <c r="AI51" s="11">
        <f>AI23+AI50</f>
        <v>642</v>
      </c>
      <c r="AJ51" s="11">
        <f>AJ23+AJ50</f>
        <v>488</v>
      </c>
      <c r="AK51" s="12">
        <f>AJ51/AI51</f>
        <v>0.7601246105919</v>
      </c>
      <c r="AL51" s="11">
        <f>AL23+AL50</f>
        <v>527</v>
      </c>
      <c r="AM51" s="11">
        <f>AM23+AM50</f>
        <v>480</v>
      </c>
      <c r="AN51" s="12">
        <f>AM51/AL51</f>
        <v>0.910815939278937</v>
      </c>
      <c r="AO51" s="11">
        <f>AO23+AO50</f>
        <v>63</v>
      </c>
      <c r="AP51" s="11">
        <f>AP23+AP50</f>
        <v>56</v>
      </c>
      <c r="AQ51" s="12">
        <f>AP51/AO51</f>
        <v>0.888888888888889</v>
      </c>
      <c r="AR51" s="11">
        <f>AR23+AR50</f>
        <v>16</v>
      </c>
      <c r="AS51" s="11">
        <f>AS23+AS50</f>
        <v>15</v>
      </c>
      <c r="AT51" s="12">
        <f t="shared" si="26"/>
        <v>0.9375</v>
      </c>
      <c r="AU51" s="27">
        <f t="shared" si="31"/>
        <v>9742</v>
      </c>
      <c r="AV51" s="28">
        <f t="shared" si="31"/>
        <v>8820</v>
      </c>
      <c r="AW51" s="29">
        <f t="shared" si="29"/>
        <v>0.905358242660645</v>
      </c>
    </row>
    <row r="52" ht="60" customHeight="1" spans="1:49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19">
    <mergeCell ref="A1:AW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scale="51" fitToHeight="0" orientation="landscape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X19" activePane="bottomRight" state="frozen"/>
      <selection/>
      <selection pane="topRight"/>
      <selection pane="bottomLeft"/>
      <selection pane="bottomRight" activeCell="AM29" sqref="AM29"/>
    </sheetView>
  </sheetViews>
  <sheetFormatPr defaultColWidth="9.13333333333333" defaultRowHeight="13.5"/>
  <cols>
    <col min="1" max="1" width="23.6" style="1" customWidth="1"/>
    <col min="2" max="49" width="5.4" style="2" customWidth="1"/>
    <col min="50" max="16384" width="9.13333333333333" style="2"/>
  </cols>
  <sheetData>
    <row r="1" ht="28.15" customHeight="1" spans="1:49">
      <c r="A1" s="32" t="s">
        <v>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ht="28.15" customHeight="1" spans="1:4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17" t="s">
        <v>17</v>
      </c>
      <c r="AV2" s="18"/>
      <c r="AW2" s="19"/>
    </row>
    <row r="3" ht="28.15" customHeight="1" spans="1:49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20" t="s">
        <v>18</v>
      </c>
      <c r="AV3" s="6" t="s">
        <v>19</v>
      </c>
      <c r="AW3" s="21" t="s">
        <v>20</v>
      </c>
    </row>
    <row r="4" spans="1:49">
      <c r="A4" s="7" t="s">
        <v>21</v>
      </c>
      <c r="B4" s="8">
        <v>41</v>
      </c>
      <c r="C4" s="8">
        <v>34</v>
      </c>
      <c r="D4" s="9">
        <f t="shared" ref="D4:D12" si="0">C4/B4</f>
        <v>0.829268292682927</v>
      </c>
      <c r="E4" s="8"/>
      <c r="F4" s="8"/>
      <c r="G4" s="9"/>
      <c r="H4" s="8">
        <v>25</v>
      </c>
      <c r="I4" s="8">
        <v>17</v>
      </c>
      <c r="J4" s="9">
        <f>I4/H4</f>
        <v>0.68</v>
      </c>
      <c r="K4" s="8">
        <v>5</v>
      </c>
      <c r="L4" s="8">
        <v>4</v>
      </c>
      <c r="M4" s="9">
        <f t="shared" ref="M4:M10" si="1">L4/K4</f>
        <v>0.8</v>
      </c>
      <c r="N4" s="8">
        <v>65</v>
      </c>
      <c r="O4" s="8">
        <v>50</v>
      </c>
      <c r="P4" s="9">
        <f>O4/N4</f>
        <v>0.769230769230769</v>
      </c>
      <c r="Q4" s="8">
        <v>4</v>
      </c>
      <c r="R4" s="8">
        <v>2</v>
      </c>
      <c r="S4" s="9">
        <f>R4/Q4</f>
        <v>0.5</v>
      </c>
      <c r="T4" s="8">
        <v>44</v>
      </c>
      <c r="U4" s="8">
        <v>37</v>
      </c>
      <c r="V4" s="9">
        <f t="shared" ref="V4:V12" si="2">U4/T4</f>
        <v>0.840909090909091</v>
      </c>
      <c r="W4" s="8">
        <v>96</v>
      </c>
      <c r="X4" s="8">
        <v>87</v>
      </c>
      <c r="Y4" s="9">
        <f>X4/W4</f>
        <v>0.90625</v>
      </c>
      <c r="Z4" s="8">
        <v>42</v>
      </c>
      <c r="AA4" s="8">
        <v>19</v>
      </c>
      <c r="AB4" s="9">
        <f>AA4/Z4</f>
        <v>0.452380952380952</v>
      </c>
      <c r="AC4" s="8">
        <v>40</v>
      </c>
      <c r="AD4" s="8">
        <v>32</v>
      </c>
      <c r="AE4" s="9">
        <f>AD4/AC4</f>
        <v>0.8</v>
      </c>
      <c r="AF4" s="8"/>
      <c r="AG4" s="8"/>
      <c r="AH4" s="9"/>
      <c r="AI4" s="8">
        <v>58</v>
      </c>
      <c r="AJ4" s="8">
        <v>35</v>
      </c>
      <c r="AK4" s="9">
        <f t="shared" ref="AK4:AK9" si="3">AJ4/AI4</f>
        <v>0.603448275862069</v>
      </c>
      <c r="AL4" s="8">
        <v>58</v>
      </c>
      <c r="AM4" s="8">
        <v>43</v>
      </c>
      <c r="AN4" s="9">
        <f>AM4/AL4</f>
        <v>0.741379310344828</v>
      </c>
      <c r="AO4" s="8"/>
      <c r="AP4" s="8"/>
      <c r="AQ4" s="9"/>
      <c r="AR4" s="8"/>
      <c r="AS4" s="8"/>
      <c r="AT4" s="9"/>
      <c r="AU4" s="22">
        <f t="shared" ref="AU4:AU12" si="4">B4+E4+H4+K4+N4+Q4+T4+W4+Z4+AC4+AF4+AI4+AL4+AO4+AR4</f>
        <v>478</v>
      </c>
      <c r="AV4" s="8">
        <f t="shared" ref="AV4:AV12" si="5">C4+F4+I4+L4+O4+R4+U4+X4+AA4+AD4+AG4+AJ4+AM4+AP4+AS4</f>
        <v>360</v>
      </c>
      <c r="AW4" s="23">
        <f t="shared" ref="AW4:AW12" si="6">AV4/AU4</f>
        <v>0.753138075313807</v>
      </c>
    </row>
    <row r="5" spans="1:49">
      <c r="A5" s="7" t="s">
        <v>22</v>
      </c>
      <c r="B5" s="8"/>
      <c r="C5" s="8"/>
      <c r="D5" s="9"/>
      <c r="E5" s="8">
        <v>35</v>
      </c>
      <c r="F5" s="8">
        <v>32</v>
      </c>
      <c r="G5" s="9">
        <f>F5/E5</f>
        <v>0.914285714285714</v>
      </c>
      <c r="H5" s="8"/>
      <c r="I5" s="8"/>
      <c r="J5" s="9"/>
      <c r="K5" s="8">
        <v>8</v>
      </c>
      <c r="L5" s="8">
        <v>8</v>
      </c>
      <c r="M5" s="9">
        <f t="shared" si="1"/>
        <v>1</v>
      </c>
      <c r="N5" s="8">
        <v>36</v>
      </c>
      <c r="O5" s="8">
        <v>27</v>
      </c>
      <c r="P5" s="9">
        <f>O5/N5</f>
        <v>0.75</v>
      </c>
      <c r="Q5" s="8">
        <v>12</v>
      </c>
      <c r="R5" s="8">
        <v>8</v>
      </c>
      <c r="S5" s="9">
        <f t="shared" ref="S5:S12" si="7">R5/Q5</f>
        <v>0.666666666666667</v>
      </c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22">
        <f t="shared" si="4"/>
        <v>91</v>
      </c>
      <c r="AV5" s="8">
        <f t="shared" si="5"/>
        <v>75</v>
      </c>
      <c r="AW5" s="23">
        <f t="shared" si="6"/>
        <v>0.824175824175824</v>
      </c>
    </row>
    <row r="6" spans="1:49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22"/>
      <c r="AV6" s="8"/>
      <c r="AW6" s="23"/>
    </row>
    <row r="7" spans="1:49">
      <c r="A7" s="7" t="s">
        <v>24</v>
      </c>
      <c r="B7" s="8">
        <v>1</v>
      </c>
      <c r="C7" s="8">
        <v>0</v>
      </c>
      <c r="D7" s="9">
        <f t="shared" si="0"/>
        <v>0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8"/>
      <c r="R7" s="8"/>
      <c r="S7" s="9"/>
      <c r="T7" s="8">
        <v>35</v>
      </c>
      <c r="U7" s="8">
        <v>24</v>
      </c>
      <c r="V7" s="9">
        <f>U7/T7</f>
        <v>0.685714285714286</v>
      </c>
      <c r="W7" s="8"/>
      <c r="X7" s="8"/>
      <c r="Y7" s="9"/>
      <c r="Z7" s="8">
        <v>3</v>
      </c>
      <c r="AA7" s="8">
        <v>2</v>
      </c>
      <c r="AB7" s="9">
        <f>AA7/Z7</f>
        <v>0.666666666666667</v>
      </c>
      <c r="AC7" s="8">
        <v>56</v>
      </c>
      <c r="AD7" s="8">
        <v>43</v>
      </c>
      <c r="AE7" s="9">
        <f>AD7/AC7</f>
        <v>0.767857142857143</v>
      </c>
      <c r="AF7" s="8">
        <v>54</v>
      </c>
      <c r="AG7" s="8">
        <v>52</v>
      </c>
      <c r="AH7" s="9">
        <f t="shared" ref="AH7:AH12" si="8">AG7/AF7</f>
        <v>0.962962962962963</v>
      </c>
      <c r="AI7" s="8">
        <v>86</v>
      </c>
      <c r="AJ7" s="8">
        <v>71</v>
      </c>
      <c r="AK7" s="9">
        <f t="shared" si="3"/>
        <v>0.825581395348837</v>
      </c>
      <c r="AL7" s="8"/>
      <c r="AM7" s="8"/>
      <c r="AN7" s="9"/>
      <c r="AO7" s="8">
        <v>10</v>
      </c>
      <c r="AP7" s="8">
        <v>9</v>
      </c>
      <c r="AQ7" s="9">
        <f>AP7/AO7</f>
        <v>0.9</v>
      </c>
      <c r="AR7" s="8"/>
      <c r="AS7" s="8"/>
      <c r="AT7" s="9"/>
      <c r="AU7" s="22">
        <f t="shared" si="4"/>
        <v>245</v>
      </c>
      <c r="AV7" s="8">
        <f t="shared" si="5"/>
        <v>201</v>
      </c>
      <c r="AW7" s="23">
        <f t="shared" si="6"/>
        <v>0.820408163265306</v>
      </c>
    </row>
    <row r="8" spans="1:49">
      <c r="A8" s="7" t="s">
        <v>25</v>
      </c>
      <c r="B8" s="8">
        <v>54</v>
      </c>
      <c r="C8" s="8">
        <v>44</v>
      </c>
      <c r="D8" s="9">
        <f t="shared" si="0"/>
        <v>0.814814814814815</v>
      </c>
      <c r="E8" s="8"/>
      <c r="F8" s="8"/>
      <c r="G8" s="9"/>
      <c r="H8" s="8"/>
      <c r="I8" s="8"/>
      <c r="J8" s="9"/>
      <c r="K8" s="8">
        <v>34</v>
      </c>
      <c r="L8" s="8">
        <v>31</v>
      </c>
      <c r="M8" s="9">
        <f t="shared" si="1"/>
        <v>0.911764705882353</v>
      </c>
      <c r="N8" s="8"/>
      <c r="O8" s="8"/>
      <c r="P8" s="9"/>
      <c r="Q8" s="8"/>
      <c r="R8" s="8"/>
      <c r="S8" s="9"/>
      <c r="T8" s="8">
        <v>22</v>
      </c>
      <c r="U8" s="8">
        <v>20</v>
      </c>
      <c r="V8" s="9">
        <f>U8/T8</f>
        <v>0.909090909090909</v>
      </c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v>13</v>
      </c>
      <c r="AM8" s="8">
        <v>13</v>
      </c>
      <c r="AN8" s="9">
        <f>AM8/AL8</f>
        <v>1</v>
      </c>
      <c r="AO8" s="8"/>
      <c r="AP8" s="8"/>
      <c r="AQ8" s="9"/>
      <c r="AR8" s="8"/>
      <c r="AS8" s="8"/>
      <c r="AT8" s="9"/>
      <c r="AU8" s="22">
        <f t="shared" si="4"/>
        <v>123</v>
      </c>
      <c r="AV8" s="8">
        <f t="shared" si="5"/>
        <v>108</v>
      </c>
      <c r="AW8" s="23">
        <f t="shared" si="6"/>
        <v>0.878048780487805</v>
      </c>
    </row>
    <row r="9" spans="1:49">
      <c r="A9" s="10" t="s">
        <v>26</v>
      </c>
      <c r="B9" s="11">
        <f>SUM(B4:B8)</f>
        <v>96</v>
      </c>
      <c r="C9" s="11">
        <f>SUM(C4:C8)</f>
        <v>78</v>
      </c>
      <c r="D9" s="12">
        <f t="shared" si="0"/>
        <v>0.8125</v>
      </c>
      <c r="E9" s="11">
        <f>SUM(E4:E8)</f>
        <v>35</v>
      </c>
      <c r="F9" s="11">
        <f>SUM(F4:F8)</f>
        <v>32</v>
      </c>
      <c r="G9" s="12">
        <f>F9/E9</f>
        <v>0.914285714285714</v>
      </c>
      <c r="H9" s="11">
        <f>SUM(H4:H8)</f>
        <v>25</v>
      </c>
      <c r="I9" s="11">
        <f>SUM(I4:I8)</f>
        <v>17</v>
      </c>
      <c r="J9" s="12">
        <f>I9/H9</f>
        <v>0.68</v>
      </c>
      <c r="K9" s="11">
        <f>SUM(K4:K8)</f>
        <v>47</v>
      </c>
      <c r="L9" s="11">
        <f>SUM(L4:L8)</f>
        <v>43</v>
      </c>
      <c r="M9" s="12">
        <f t="shared" si="1"/>
        <v>0.914893617021277</v>
      </c>
      <c r="N9" s="11">
        <f>SUM(N4:N8)</f>
        <v>101</v>
      </c>
      <c r="O9" s="11">
        <f>SUM(O4:O8)</f>
        <v>77</v>
      </c>
      <c r="P9" s="12">
        <f>O9/N9</f>
        <v>0.762376237623762</v>
      </c>
      <c r="Q9" s="11">
        <f>SUM(Q4:Q8)</f>
        <v>16</v>
      </c>
      <c r="R9" s="11">
        <f>SUM(R4:R8)</f>
        <v>10</v>
      </c>
      <c r="S9" s="12">
        <f t="shared" si="7"/>
        <v>0.625</v>
      </c>
      <c r="T9" s="11">
        <f>SUM(T4:T8)</f>
        <v>101</v>
      </c>
      <c r="U9" s="11">
        <f>SUM(U4:U8)</f>
        <v>81</v>
      </c>
      <c r="V9" s="12">
        <f t="shared" si="2"/>
        <v>0.801980198019802</v>
      </c>
      <c r="W9" s="11">
        <f>SUM(W4:W8)</f>
        <v>96</v>
      </c>
      <c r="X9" s="11">
        <f>SUM(X4:X8)</f>
        <v>87</v>
      </c>
      <c r="Y9" s="12">
        <f>X9/W9</f>
        <v>0.90625</v>
      </c>
      <c r="Z9" s="11">
        <f>SUM(Z4:Z8)</f>
        <v>45</v>
      </c>
      <c r="AA9" s="11">
        <f>SUM(AA4:AA8)</f>
        <v>21</v>
      </c>
      <c r="AB9" s="12">
        <f>AA9/Z9</f>
        <v>0.466666666666667</v>
      </c>
      <c r="AC9" s="11">
        <f>SUM(AC4:AC8)</f>
        <v>96</v>
      </c>
      <c r="AD9" s="11">
        <f>SUM(AD4:AD8)</f>
        <v>75</v>
      </c>
      <c r="AE9" s="12">
        <f>AD9/AC9</f>
        <v>0.78125</v>
      </c>
      <c r="AF9" s="11">
        <f>SUM(AF4:AF8)</f>
        <v>54</v>
      </c>
      <c r="AG9" s="11">
        <f>SUM(AG4:AG8)</f>
        <v>52</v>
      </c>
      <c r="AH9" s="12">
        <f t="shared" si="8"/>
        <v>0.962962962962963</v>
      </c>
      <c r="AI9" s="11">
        <f>SUM(AI4:AI8)</f>
        <v>144</v>
      </c>
      <c r="AJ9" s="11">
        <f>SUM(AJ4:AJ8)</f>
        <v>106</v>
      </c>
      <c r="AK9" s="12">
        <f t="shared" si="3"/>
        <v>0.736111111111111</v>
      </c>
      <c r="AL9" s="11">
        <f>SUM(AL4:AL8)</f>
        <v>71</v>
      </c>
      <c r="AM9" s="11">
        <f>SUM(AM4:AM8)</f>
        <v>56</v>
      </c>
      <c r="AN9" s="12">
        <f>AM9/AL9</f>
        <v>0.788732394366197</v>
      </c>
      <c r="AO9" s="11">
        <f>SUM(AO4:AO8)</f>
        <v>10</v>
      </c>
      <c r="AP9" s="11">
        <f>SUM(AP4:AP8)</f>
        <v>9</v>
      </c>
      <c r="AQ9" s="12">
        <f>AP9/AO9</f>
        <v>0.9</v>
      </c>
      <c r="AR9" s="11"/>
      <c r="AS9" s="11"/>
      <c r="AT9" s="12"/>
      <c r="AU9" s="24">
        <f t="shared" si="4"/>
        <v>937</v>
      </c>
      <c r="AV9" s="11">
        <f t="shared" si="5"/>
        <v>744</v>
      </c>
      <c r="AW9" s="25">
        <f t="shared" si="6"/>
        <v>0.794023479188901</v>
      </c>
    </row>
    <row r="10" spans="1:49">
      <c r="A10" s="7" t="s">
        <v>27</v>
      </c>
      <c r="B10" s="8">
        <v>305</v>
      </c>
      <c r="C10" s="8">
        <v>301</v>
      </c>
      <c r="D10" s="9">
        <f t="shared" si="0"/>
        <v>0.986885245901639</v>
      </c>
      <c r="E10" s="8">
        <v>69</v>
      </c>
      <c r="F10" s="8">
        <v>67</v>
      </c>
      <c r="G10" s="9">
        <f>F10/E10</f>
        <v>0.971014492753623</v>
      </c>
      <c r="H10" s="8"/>
      <c r="I10" s="8"/>
      <c r="J10" s="9"/>
      <c r="K10" s="8">
        <v>1</v>
      </c>
      <c r="L10" s="8">
        <v>1</v>
      </c>
      <c r="M10" s="9">
        <f t="shared" si="1"/>
        <v>1</v>
      </c>
      <c r="N10" s="8">
        <v>50</v>
      </c>
      <c r="O10" s="8">
        <v>48</v>
      </c>
      <c r="P10" s="9">
        <f>O10/N10</f>
        <v>0.96</v>
      </c>
      <c r="Q10" s="8">
        <v>5</v>
      </c>
      <c r="R10" s="8">
        <v>5</v>
      </c>
      <c r="S10" s="9">
        <f t="shared" si="7"/>
        <v>1</v>
      </c>
      <c r="T10" s="8">
        <v>24</v>
      </c>
      <c r="U10" s="8">
        <v>23</v>
      </c>
      <c r="V10" s="9">
        <f t="shared" si="2"/>
        <v>0.958333333333333</v>
      </c>
      <c r="W10" s="8"/>
      <c r="X10" s="8"/>
      <c r="Y10" s="9"/>
      <c r="Z10" s="8"/>
      <c r="AA10" s="8"/>
      <c r="AB10" s="9"/>
      <c r="AC10" s="8">
        <v>68</v>
      </c>
      <c r="AD10" s="8">
        <v>68</v>
      </c>
      <c r="AE10" s="9">
        <f>AD10/AC10</f>
        <v>1</v>
      </c>
      <c r="AF10" s="8"/>
      <c r="AG10" s="8"/>
      <c r="AH10" s="9"/>
      <c r="AI10" s="8"/>
      <c r="AJ10" s="8"/>
      <c r="AK10" s="9"/>
      <c r="AL10" s="8">
        <v>21</v>
      </c>
      <c r="AM10" s="8">
        <v>21</v>
      </c>
      <c r="AN10" s="9">
        <f>AM10/AL10</f>
        <v>1</v>
      </c>
      <c r="AO10" s="8">
        <v>2</v>
      </c>
      <c r="AP10" s="8">
        <v>2</v>
      </c>
      <c r="AQ10" s="9">
        <f>AP10/AO10</f>
        <v>1</v>
      </c>
      <c r="AR10" s="8"/>
      <c r="AS10" s="8"/>
      <c r="AT10" s="9"/>
      <c r="AU10" s="26">
        <f t="shared" si="4"/>
        <v>545</v>
      </c>
      <c r="AV10" s="8">
        <f t="shared" si="5"/>
        <v>536</v>
      </c>
      <c r="AW10" s="23">
        <f t="shared" si="6"/>
        <v>0.98348623853211</v>
      </c>
    </row>
    <row r="11" spans="1:49">
      <c r="A11" s="7" t="s">
        <v>28</v>
      </c>
      <c r="B11" s="8">
        <v>68</v>
      </c>
      <c r="C11" s="8">
        <v>56</v>
      </c>
      <c r="D11" s="9">
        <f t="shared" si="0"/>
        <v>0.823529411764706</v>
      </c>
      <c r="E11" s="8">
        <v>52</v>
      </c>
      <c r="F11" s="8">
        <v>45</v>
      </c>
      <c r="G11" s="9">
        <f>F11/E11</f>
        <v>0.865384615384615</v>
      </c>
      <c r="H11" s="8"/>
      <c r="I11" s="8"/>
      <c r="J11" s="9"/>
      <c r="K11" s="8"/>
      <c r="L11" s="8"/>
      <c r="M11" s="9"/>
      <c r="N11" s="8">
        <v>3</v>
      </c>
      <c r="O11" s="8">
        <v>3</v>
      </c>
      <c r="P11" s="9">
        <f>O11/N11</f>
        <v>1</v>
      </c>
      <c r="Q11" s="8">
        <v>15</v>
      </c>
      <c r="R11" s="8">
        <v>15</v>
      </c>
      <c r="S11" s="9">
        <f t="shared" si="7"/>
        <v>1</v>
      </c>
      <c r="T11" s="8">
        <v>19</v>
      </c>
      <c r="U11" s="8">
        <v>19</v>
      </c>
      <c r="V11" s="9">
        <f t="shared" si="2"/>
        <v>1</v>
      </c>
      <c r="W11" s="8"/>
      <c r="X11" s="8"/>
      <c r="Y11" s="9"/>
      <c r="Z11" s="8"/>
      <c r="AA11" s="8"/>
      <c r="AB11" s="9"/>
      <c r="AC11" s="8">
        <v>10</v>
      </c>
      <c r="AD11" s="8">
        <v>10</v>
      </c>
      <c r="AE11" s="9">
        <f>AD11/AC11</f>
        <v>1</v>
      </c>
      <c r="AF11" s="8"/>
      <c r="AG11" s="8"/>
      <c r="AH11" s="9"/>
      <c r="AI11" s="8"/>
      <c r="AJ11" s="8"/>
      <c r="AK11" s="9"/>
      <c r="AL11" s="8">
        <v>6</v>
      </c>
      <c r="AM11" s="8">
        <v>5</v>
      </c>
      <c r="AN11" s="9">
        <f>AM11/AL11</f>
        <v>0.833333333333333</v>
      </c>
      <c r="AO11" s="8"/>
      <c r="AP11" s="8"/>
      <c r="AQ11" s="9"/>
      <c r="AR11" s="8"/>
      <c r="AS11" s="8"/>
      <c r="AT11" s="9"/>
      <c r="AU11" s="26">
        <f t="shared" si="4"/>
        <v>173</v>
      </c>
      <c r="AV11" s="8">
        <f t="shared" si="5"/>
        <v>153</v>
      </c>
      <c r="AW11" s="23">
        <f t="shared" si="6"/>
        <v>0.884393063583815</v>
      </c>
    </row>
    <row r="12" spans="1:49">
      <c r="A12" s="7" t="s">
        <v>29</v>
      </c>
      <c r="B12" s="8">
        <v>81</v>
      </c>
      <c r="C12" s="8">
        <v>77</v>
      </c>
      <c r="D12" s="9">
        <f t="shared" si="0"/>
        <v>0.950617283950617</v>
      </c>
      <c r="E12" s="8">
        <v>1</v>
      </c>
      <c r="F12" s="8">
        <v>1</v>
      </c>
      <c r="G12" s="9">
        <f>F12/E12</f>
        <v>1</v>
      </c>
      <c r="H12" s="8"/>
      <c r="I12" s="8"/>
      <c r="J12" s="9"/>
      <c r="K12" s="8"/>
      <c r="L12" s="8"/>
      <c r="M12" s="9"/>
      <c r="N12" s="8">
        <v>11</v>
      </c>
      <c r="O12" s="8">
        <v>7</v>
      </c>
      <c r="P12" s="9">
        <f>O12/N12</f>
        <v>0.636363636363636</v>
      </c>
      <c r="Q12" s="8">
        <v>1</v>
      </c>
      <c r="R12" s="8">
        <v>1</v>
      </c>
      <c r="S12" s="9">
        <f t="shared" si="7"/>
        <v>1</v>
      </c>
      <c r="T12" s="8">
        <v>18</v>
      </c>
      <c r="U12" s="8">
        <v>18</v>
      </c>
      <c r="V12" s="9">
        <f t="shared" si="2"/>
        <v>1</v>
      </c>
      <c r="W12" s="8"/>
      <c r="X12" s="8"/>
      <c r="Y12" s="9"/>
      <c r="Z12" s="8">
        <v>3</v>
      </c>
      <c r="AA12" s="8">
        <v>3</v>
      </c>
      <c r="AB12" s="9">
        <f>AA12/Z12</f>
        <v>1</v>
      </c>
      <c r="AC12" s="8">
        <v>13</v>
      </c>
      <c r="AD12" s="8">
        <v>10</v>
      </c>
      <c r="AE12" s="9">
        <f>AD12/AC12</f>
        <v>0.769230769230769</v>
      </c>
      <c r="AF12" s="8">
        <v>3</v>
      </c>
      <c r="AG12" s="8">
        <v>3</v>
      </c>
      <c r="AH12" s="9">
        <f t="shared" si="8"/>
        <v>1</v>
      </c>
      <c r="AI12" s="8"/>
      <c r="AJ12" s="8"/>
      <c r="AK12" s="9"/>
      <c r="AL12" s="8">
        <v>8</v>
      </c>
      <c r="AM12" s="8">
        <v>4</v>
      </c>
      <c r="AN12" s="9">
        <f>AM12/AL12</f>
        <v>0.5</v>
      </c>
      <c r="AO12" s="8">
        <v>1</v>
      </c>
      <c r="AP12" s="8">
        <v>1</v>
      </c>
      <c r="AQ12" s="9">
        <f>AP12/AO12</f>
        <v>1</v>
      </c>
      <c r="AR12" s="8"/>
      <c r="AS12" s="8"/>
      <c r="AT12" s="9"/>
      <c r="AU12" s="26">
        <f t="shared" si="4"/>
        <v>140</v>
      </c>
      <c r="AV12" s="8">
        <f t="shared" si="5"/>
        <v>125</v>
      </c>
      <c r="AW12" s="23">
        <f t="shared" si="6"/>
        <v>0.892857142857143</v>
      </c>
    </row>
    <row r="13" spans="1:49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26"/>
      <c r="AV13" s="8"/>
      <c r="AW13" s="23"/>
    </row>
    <row r="14" spans="1:49">
      <c r="A14" s="7" t="s">
        <v>31</v>
      </c>
      <c r="B14" s="8">
        <v>14</v>
      </c>
      <c r="C14" s="8">
        <v>14</v>
      </c>
      <c r="D14" s="9">
        <f>C14/B14</f>
        <v>1</v>
      </c>
      <c r="E14" s="8">
        <v>266</v>
      </c>
      <c r="F14" s="8">
        <v>253</v>
      </c>
      <c r="G14" s="9">
        <f>F14/E14</f>
        <v>0.951127819548872</v>
      </c>
      <c r="H14" s="8"/>
      <c r="I14" s="8"/>
      <c r="J14" s="9"/>
      <c r="K14" s="8">
        <v>7</v>
      </c>
      <c r="L14" s="8">
        <v>7</v>
      </c>
      <c r="M14" s="9">
        <f>L14/K14</f>
        <v>1</v>
      </c>
      <c r="N14" s="8"/>
      <c r="O14" s="8"/>
      <c r="P14" s="9"/>
      <c r="Q14" s="8"/>
      <c r="R14" s="8"/>
      <c r="S14" s="9"/>
      <c r="T14" s="8">
        <v>1</v>
      </c>
      <c r="U14" s="8">
        <v>1</v>
      </c>
      <c r="V14" s="9">
        <f>U14/T14</f>
        <v>1</v>
      </c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26">
        <f t="shared" ref="AU14:AU26" si="9">B14+E14+H14+K14+N14+Q14+T14+W14+Z14+AC14+AF14+AI14+AL14+AO14+AR14</f>
        <v>288</v>
      </c>
      <c r="AV14" s="8">
        <f t="shared" ref="AV14:AV26" si="10">C14+F14+I14+L14+O14+R14+U14+X14+AA14+AD14+AG14+AJ14+AM14+AP14+AS14</f>
        <v>275</v>
      </c>
      <c r="AW14" s="23">
        <f t="shared" ref="AW14:AW26" si="11">AV14/AU14</f>
        <v>0.954861111111111</v>
      </c>
    </row>
    <row r="15" spans="1:49">
      <c r="A15" s="7" t="s">
        <v>32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26"/>
      <c r="AV15" s="8"/>
      <c r="AW15" s="23"/>
    </row>
    <row r="16" spans="1:49">
      <c r="A16" s="7" t="s">
        <v>33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26"/>
      <c r="AV16" s="8"/>
      <c r="AW16" s="23"/>
    </row>
    <row r="17" spans="1:49">
      <c r="A17" s="7" t="s">
        <v>34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26"/>
      <c r="AV17" s="8"/>
      <c r="AW17" s="23"/>
    </row>
    <row r="18" spans="1:49">
      <c r="A18" s="7" t="s">
        <v>35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26"/>
      <c r="AV18" s="8"/>
      <c r="AW18" s="23"/>
    </row>
    <row r="19" spans="1:49">
      <c r="A19" s="7" t="s">
        <v>36</v>
      </c>
      <c r="B19" s="8">
        <v>2</v>
      </c>
      <c r="C19" s="8">
        <v>2</v>
      </c>
      <c r="D19" s="9">
        <f t="shared" ref="D19:D26" si="12">C19/B19</f>
        <v>1</v>
      </c>
      <c r="E19" s="8">
        <v>3</v>
      </c>
      <c r="F19" s="8">
        <v>3</v>
      </c>
      <c r="G19" s="9">
        <f>F19/E19</f>
        <v>1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26">
        <f t="shared" si="9"/>
        <v>5</v>
      </c>
      <c r="AV19" s="8">
        <f t="shared" si="10"/>
        <v>5</v>
      </c>
      <c r="AW19" s="23">
        <f t="shared" si="11"/>
        <v>1</v>
      </c>
    </row>
    <row r="20" spans="1:49">
      <c r="A20" s="7" t="s">
        <v>37</v>
      </c>
      <c r="B20" s="8">
        <v>1</v>
      </c>
      <c r="C20" s="8">
        <v>0</v>
      </c>
      <c r="D20" s="9">
        <f t="shared" si="12"/>
        <v>0</v>
      </c>
      <c r="E20" s="8">
        <v>11</v>
      </c>
      <c r="F20" s="8">
        <v>10</v>
      </c>
      <c r="G20" s="9">
        <f>F20/E20</f>
        <v>0.909090909090909</v>
      </c>
      <c r="H20" s="8"/>
      <c r="I20" s="8"/>
      <c r="J20" s="9"/>
      <c r="K20" s="8">
        <v>2</v>
      </c>
      <c r="L20" s="8">
        <v>2</v>
      </c>
      <c r="M20" s="9">
        <f t="shared" ref="M20:M26" si="13">L20/K20</f>
        <v>1</v>
      </c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26">
        <f t="shared" si="9"/>
        <v>14</v>
      </c>
      <c r="AV20" s="8">
        <f t="shared" si="10"/>
        <v>12</v>
      </c>
      <c r="AW20" s="23">
        <f t="shared" si="11"/>
        <v>0.857142857142857</v>
      </c>
    </row>
    <row r="21" spans="1:49">
      <c r="A21" s="7" t="s">
        <v>38</v>
      </c>
      <c r="B21" s="8">
        <v>2</v>
      </c>
      <c r="C21" s="8">
        <v>2</v>
      </c>
      <c r="D21" s="9">
        <f t="shared" si="12"/>
        <v>1</v>
      </c>
      <c r="E21" s="8">
        <v>13</v>
      </c>
      <c r="F21" s="8">
        <v>13</v>
      </c>
      <c r="G21" s="9">
        <f>F21/E21</f>
        <v>1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26">
        <f t="shared" si="9"/>
        <v>15</v>
      </c>
      <c r="AV21" s="8">
        <f t="shared" si="10"/>
        <v>15</v>
      </c>
      <c r="AW21" s="23">
        <f t="shared" si="11"/>
        <v>1</v>
      </c>
    </row>
    <row r="22" spans="1:49">
      <c r="A22" s="10" t="s">
        <v>39</v>
      </c>
      <c r="B22" s="11">
        <f>SUM(B10:B21)</f>
        <v>473</v>
      </c>
      <c r="C22" s="11">
        <f>SUM(C10:C21)</f>
        <v>452</v>
      </c>
      <c r="D22" s="12">
        <f t="shared" si="12"/>
        <v>0.955602536997886</v>
      </c>
      <c r="E22" s="11">
        <f>SUM(E10:E21)</f>
        <v>415</v>
      </c>
      <c r="F22" s="11">
        <f>SUM(F10:F21)</f>
        <v>392</v>
      </c>
      <c r="G22" s="12">
        <f>F22/E22</f>
        <v>0.944578313253012</v>
      </c>
      <c r="H22" s="11"/>
      <c r="I22" s="11"/>
      <c r="J22" s="12"/>
      <c r="K22" s="11">
        <f>SUM(K10:K21)</f>
        <v>10</v>
      </c>
      <c r="L22" s="11">
        <f>SUM(L10:L21)</f>
        <v>10</v>
      </c>
      <c r="M22" s="12">
        <f t="shared" si="13"/>
        <v>1</v>
      </c>
      <c r="N22" s="11">
        <f>SUM(N10:N21)</f>
        <v>64</v>
      </c>
      <c r="O22" s="11">
        <f>SUM(O10:O21)</f>
        <v>58</v>
      </c>
      <c r="P22" s="12">
        <f>O22/N22</f>
        <v>0.90625</v>
      </c>
      <c r="Q22" s="11">
        <f>SUM(Q10:Q21)</f>
        <v>21</v>
      </c>
      <c r="R22" s="11">
        <f>SUM(R10:R21)</f>
        <v>21</v>
      </c>
      <c r="S22" s="12">
        <f>R22/Q22</f>
        <v>1</v>
      </c>
      <c r="T22" s="11">
        <f>SUM(T10:T21)</f>
        <v>62</v>
      </c>
      <c r="U22" s="11">
        <f>SUM(U10:U21)</f>
        <v>61</v>
      </c>
      <c r="V22" s="12">
        <f>U22/T22</f>
        <v>0.983870967741935</v>
      </c>
      <c r="W22" s="11"/>
      <c r="X22" s="11"/>
      <c r="Y22" s="12"/>
      <c r="Z22" s="11">
        <f>SUM(Z10:Z21)</f>
        <v>3</v>
      </c>
      <c r="AA22" s="11">
        <f>SUM(AA10:AA21)</f>
        <v>3</v>
      </c>
      <c r="AB22" s="12">
        <f>AA22/Z22</f>
        <v>1</v>
      </c>
      <c r="AC22" s="11">
        <f>SUM(AC10:AC21)</f>
        <v>91</v>
      </c>
      <c r="AD22" s="11">
        <f>SUM(AD10:AD21)</f>
        <v>88</v>
      </c>
      <c r="AE22" s="12">
        <f>AD22/AC22</f>
        <v>0.967032967032967</v>
      </c>
      <c r="AF22" s="11">
        <f>SUM(AF10:AF21)</f>
        <v>3</v>
      </c>
      <c r="AG22" s="11">
        <f>SUM(AG10:AG21)</f>
        <v>3</v>
      </c>
      <c r="AH22" s="12">
        <f>AG22/AF22</f>
        <v>1</v>
      </c>
      <c r="AI22" s="11"/>
      <c r="AJ22" s="11"/>
      <c r="AK22" s="12"/>
      <c r="AL22" s="11">
        <f>SUM(AL10:AL21)</f>
        <v>35</v>
      </c>
      <c r="AM22" s="11">
        <f>SUM(AM10:AM21)</f>
        <v>30</v>
      </c>
      <c r="AN22" s="12">
        <f>AM22/AL22</f>
        <v>0.857142857142857</v>
      </c>
      <c r="AO22" s="11">
        <f>SUM(AO10:AO21)</f>
        <v>3</v>
      </c>
      <c r="AP22" s="11">
        <f>SUM(AP10:AP21)</f>
        <v>3</v>
      </c>
      <c r="AQ22" s="12">
        <f>AP22/AO22</f>
        <v>1</v>
      </c>
      <c r="AR22" s="11"/>
      <c r="AS22" s="11"/>
      <c r="AT22" s="12"/>
      <c r="AU22" s="24">
        <f t="shared" si="9"/>
        <v>1180</v>
      </c>
      <c r="AV22" s="11">
        <f t="shared" si="10"/>
        <v>1121</v>
      </c>
      <c r="AW22" s="25">
        <f t="shared" si="11"/>
        <v>0.95</v>
      </c>
    </row>
    <row r="23" spans="1:49">
      <c r="A23" s="10" t="s">
        <v>40</v>
      </c>
      <c r="B23" s="11">
        <f>B9+B22</f>
        <v>569</v>
      </c>
      <c r="C23" s="11">
        <f>C9+C22</f>
        <v>530</v>
      </c>
      <c r="D23" s="12">
        <f t="shared" si="12"/>
        <v>0.931458699472759</v>
      </c>
      <c r="E23" s="11">
        <f>E9+E22</f>
        <v>450</v>
      </c>
      <c r="F23" s="11">
        <f>F9+F22</f>
        <v>424</v>
      </c>
      <c r="G23" s="12">
        <f>F23/E23</f>
        <v>0.942222222222222</v>
      </c>
      <c r="H23" s="11">
        <f>H9+H22</f>
        <v>25</v>
      </c>
      <c r="I23" s="11">
        <f>I9+I22</f>
        <v>17</v>
      </c>
      <c r="J23" s="12">
        <f>I23/H23</f>
        <v>0.68</v>
      </c>
      <c r="K23" s="11">
        <f>K9+K22</f>
        <v>57</v>
      </c>
      <c r="L23" s="11">
        <f>L9+L22</f>
        <v>53</v>
      </c>
      <c r="M23" s="12">
        <f t="shared" si="13"/>
        <v>0.929824561403509</v>
      </c>
      <c r="N23" s="11">
        <f>N9+N22</f>
        <v>165</v>
      </c>
      <c r="O23" s="11">
        <f>O9+O22</f>
        <v>135</v>
      </c>
      <c r="P23" s="12">
        <f>O23/N23</f>
        <v>0.818181818181818</v>
      </c>
      <c r="Q23" s="11">
        <f>Q9+Q22</f>
        <v>37</v>
      </c>
      <c r="R23" s="11">
        <f>R9+R22</f>
        <v>31</v>
      </c>
      <c r="S23" s="12">
        <f>R23/Q23</f>
        <v>0.837837837837838</v>
      </c>
      <c r="T23" s="11">
        <f>T9+T22</f>
        <v>163</v>
      </c>
      <c r="U23" s="11">
        <f>U9+U22</f>
        <v>142</v>
      </c>
      <c r="V23" s="12">
        <f>U23/T23</f>
        <v>0.871165644171779</v>
      </c>
      <c r="W23" s="11">
        <f>W9+W22</f>
        <v>96</v>
      </c>
      <c r="X23" s="11">
        <f>X9+X22</f>
        <v>87</v>
      </c>
      <c r="Y23" s="12">
        <f>X23/W23</f>
        <v>0.90625</v>
      </c>
      <c r="Z23" s="11">
        <f>Z9+Z22</f>
        <v>48</v>
      </c>
      <c r="AA23" s="11">
        <f>AA9+AA22</f>
        <v>24</v>
      </c>
      <c r="AB23" s="12">
        <f>AA23/Z23</f>
        <v>0.5</v>
      </c>
      <c r="AC23" s="11">
        <f>AC9+AC22</f>
        <v>187</v>
      </c>
      <c r="AD23" s="11">
        <f>AD9+AD22</f>
        <v>163</v>
      </c>
      <c r="AE23" s="12">
        <f>AD23/AC23</f>
        <v>0.871657754010695</v>
      </c>
      <c r="AF23" s="11">
        <f>AF9+AF22</f>
        <v>57</v>
      </c>
      <c r="AG23" s="11">
        <f>AG9+AG22</f>
        <v>55</v>
      </c>
      <c r="AH23" s="12">
        <f>AG23/AF23</f>
        <v>0.964912280701754</v>
      </c>
      <c r="AI23" s="11">
        <f>AI9+AI22</f>
        <v>144</v>
      </c>
      <c r="AJ23" s="11">
        <f>AJ9+AJ22</f>
        <v>106</v>
      </c>
      <c r="AK23" s="12">
        <f>AJ23/AI23</f>
        <v>0.736111111111111</v>
      </c>
      <c r="AL23" s="11">
        <f>AL9+AL22</f>
        <v>106</v>
      </c>
      <c r="AM23" s="11">
        <f>AM9+AM22</f>
        <v>86</v>
      </c>
      <c r="AN23" s="12">
        <f>AM23/AL23</f>
        <v>0.811320754716981</v>
      </c>
      <c r="AO23" s="11">
        <f>AO9+AO22</f>
        <v>13</v>
      </c>
      <c r="AP23" s="11">
        <f>AP9+AP22</f>
        <v>12</v>
      </c>
      <c r="AQ23" s="12">
        <f>AP23/AO23</f>
        <v>0.923076923076923</v>
      </c>
      <c r="AR23" s="11"/>
      <c r="AS23" s="11"/>
      <c r="AT23" s="12"/>
      <c r="AU23" s="24">
        <f t="shared" si="9"/>
        <v>2117</v>
      </c>
      <c r="AV23" s="11">
        <f t="shared" si="10"/>
        <v>1865</v>
      </c>
      <c r="AW23" s="25">
        <f t="shared" si="11"/>
        <v>0.880963627775153</v>
      </c>
    </row>
    <row r="24" spans="1:49">
      <c r="A24" s="7" t="s">
        <v>41</v>
      </c>
      <c r="B24" s="8">
        <v>42</v>
      </c>
      <c r="C24" s="8">
        <v>32</v>
      </c>
      <c r="D24" s="9">
        <f t="shared" si="12"/>
        <v>0.761904761904762</v>
      </c>
      <c r="E24" s="8"/>
      <c r="F24" s="8"/>
      <c r="G24" s="9"/>
      <c r="H24" s="8"/>
      <c r="I24" s="8"/>
      <c r="J24" s="9"/>
      <c r="K24" s="8">
        <v>15</v>
      </c>
      <c r="L24" s="8">
        <v>11</v>
      </c>
      <c r="M24" s="9">
        <f t="shared" si="13"/>
        <v>0.733333333333333</v>
      </c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v>3</v>
      </c>
      <c r="AD24" s="8">
        <v>2</v>
      </c>
      <c r="AE24" s="9">
        <f>AD24/AC24</f>
        <v>0.666666666666667</v>
      </c>
      <c r="AF24" s="8">
        <v>2</v>
      </c>
      <c r="AG24" s="8">
        <v>2</v>
      </c>
      <c r="AH24" s="9">
        <f>AG24/AF24</f>
        <v>1</v>
      </c>
      <c r="AI24" s="8"/>
      <c r="AJ24" s="8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26">
        <f t="shared" si="9"/>
        <v>62</v>
      </c>
      <c r="AV24" s="8">
        <f t="shared" si="10"/>
        <v>47</v>
      </c>
      <c r="AW24" s="23">
        <f t="shared" si="11"/>
        <v>0.758064516129032</v>
      </c>
    </row>
    <row r="25" spans="1:49">
      <c r="A25" s="7" t="s">
        <v>42</v>
      </c>
      <c r="B25" s="8">
        <v>2</v>
      </c>
      <c r="C25" s="8">
        <v>2</v>
      </c>
      <c r="D25" s="9">
        <f t="shared" si="12"/>
        <v>1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/>
      <c r="AG25" s="8"/>
      <c r="AH25" s="9"/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26">
        <f t="shared" si="9"/>
        <v>2</v>
      </c>
      <c r="AV25" s="8">
        <f t="shared" si="10"/>
        <v>2</v>
      </c>
      <c r="AW25" s="23">
        <f t="shared" si="11"/>
        <v>1</v>
      </c>
    </row>
    <row r="26" spans="1:49">
      <c r="A26" s="7" t="s">
        <v>43</v>
      </c>
      <c r="B26" s="8">
        <v>4</v>
      </c>
      <c r="C26" s="8">
        <v>4</v>
      </c>
      <c r="D26" s="9">
        <f t="shared" si="12"/>
        <v>1</v>
      </c>
      <c r="E26" s="8"/>
      <c r="F26" s="8"/>
      <c r="G26" s="9"/>
      <c r="H26" s="8"/>
      <c r="I26" s="8"/>
      <c r="J26" s="9"/>
      <c r="K26" s="8">
        <v>1</v>
      </c>
      <c r="L26" s="8">
        <v>1</v>
      </c>
      <c r="M26" s="9">
        <f t="shared" si="13"/>
        <v>1</v>
      </c>
      <c r="N26" s="8"/>
      <c r="O26" s="8"/>
      <c r="P26" s="9"/>
      <c r="Q26" s="8">
        <v>3</v>
      </c>
      <c r="R26" s="8">
        <v>2</v>
      </c>
      <c r="S26" s="9">
        <f t="shared" ref="S26:S32" si="14">R26/Q26</f>
        <v>0.666666666666667</v>
      </c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/>
      <c r="AG26" s="8"/>
      <c r="AH26" s="9"/>
      <c r="AI26" s="8"/>
      <c r="AJ26" s="8"/>
      <c r="AK26" s="9"/>
      <c r="AL26" s="8"/>
      <c r="AM26" s="8"/>
      <c r="AN26" s="9"/>
      <c r="AO26" s="8">
        <v>1</v>
      </c>
      <c r="AP26" s="8">
        <v>1</v>
      </c>
      <c r="AQ26" s="9">
        <f>AP26/AO26</f>
        <v>1</v>
      </c>
      <c r="AR26" s="8"/>
      <c r="AS26" s="8"/>
      <c r="AT26" s="9"/>
      <c r="AU26" s="26">
        <f t="shared" si="9"/>
        <v>9</v>
      </c>
      <c r="AV26" s="8">
        <f t="shared" si="10"/>
        <v>8</v>
      </c>
      <c r="AW26" s="23">
        <f t="shared" si="11"/>
        <v>0.888888888888889</v>
      </c>
    </row>
    <row r="27" spans="1:49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26"/>
      <c r="AV27" s="8"/>
      <c r="AW27" s="23"/>
    </row>
    <row r="28" spans="1:49">
      <c r="A28" s="7" t="s">
        <v>45</v>
      </c>
      <c r="B28" s="8">
        <v>1</v>
      </c>
      <c r="C28" s="8">
        <v>1</v>
      </c>
      <c r="D28" s="9">
        <f>C28/B28</f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26">
        <f t="shared" ref="AU28:AU51" si="15">B28+E28+H28+K28+N28+Q28+T28+W28+Z28+AC28+AF28+AI28+AL28+AO28+AR28</f>
        <v>1</v>
      </c>
      <c r="AV28" s="8">
        <f t="shared" ref="AV28:AV51" si="16">C28+F28+I28+L28+O28+R28+U28+X28+AA28+AD28+AG28+AJ28+AM28+AP28+AS28</f>
        <v>1</v>
      </c>
      <c r="AW28" s="23">
        <f t="shared" ref="AW28:AW51" si="17">AV28/AU28</f>
        <v>1</v>
      </c>
    </row>
    <row r="29" spans="1:49">
      <c r="A29" s="10" t="s">
        <v>46</v>
      </c>
      <c r="B29" s="11">
        <f>SUM(B24:B28)</f>
        <v>49</v>
      </c>
      <c r="C29" s="11">
        <f>SUM(C24:C28)</f>
        <v>39</v>
      </c>
      <c r="D29" s="12">
        <f>C29/B29</f>
        <v>0.795918367346939</v>
      </c>
      <c r="E29" s="11"/>
      <c r="F29" s="11"/>
      <c r="G29" s="12"/>
      <c r="H29" s="11"/>
      <c r="I29" s="11"/>
      <c r="J29" s="12"/>
      <c r="K29" s="11">
        <f>SUM(K24:K28)</f>
        <v>16</v>
      </c>
      <c r="L29" s="11">
        <f>SUM(L24:L28)</f>
        <v>12</v>
      </c>
      <c r="M29" s="12">
        <f>L29/K29</f>
        <v>0.75</v>
      </c>
      <c r="N29" s="11"/>
      <c r="O29" s="11"/>
      <c r="P29" s="12"/>
      <c r="Q29" s="11">
        <f>SUM(Q24:Q28)</f>
        <v>3</v>
      </c>
      <c r="R29" s="11">
        <f>SUM(R24:R28)</f>
        <v>2</v>
      </c>
      <c r="S29" s="12">
        <f t="shared" si="14"/>
        <v>0.666666666666667</v>
      </c>
      <c r="T29" s="11"/>
      <c r="U29" s="11"/>
      <c r="V29" s="12"/>
      <c r="W29" s="11"/>
      <c r="X29" s="11"/>
      <c r="Y29" s="12"/>
      <c r="Z29" s="11"/>
      <c r="AA29" s="11"/>
      <c r="AB29" s="12"/>
      <c r="AC29" s="11">
        <f>SUM(AC24:AC28)</f>
        <v>3</v>
      </c>
      <c r="AD29" s="11">
        <f>SUM(AD24:AD28)</f>
        <v>2</v>
      </c>
      <c r="AE29" s="12">
        <f>AD29/AC29</f>
        <v>0.666666666666667</v>
      </c>
      <c r="AF29" s="11">
        <f>SUM(AF24:AF28)</f>
        <v>2</v>
      </c>
      <c r="AG29" s="11">
        <f>SUM(AG24:AG28)</f>
        <v>2</v>
      </c>
      <c r="AH29" s="12">
        <f>AG29/AF29</f>
        <v>1</v>
      </c>
      <c r="AI29" s="11"/>
      <c r="AJ29" s="11"/>
      <c r="AK29" s="12"/>
      <c r="AL29" s="11"/>
      <c r="AM29" s="11"/>
      <c r="AN29" s="12"/>
      <c r="AO29" s="11">
        <f>SUM(AO24:AO28)</f>
        <v>1</v>
      </c>
      <c r="AP29" s="11">
        <f>SUM(AP24:AP28)</f>
        <v>1</v>
      </c>
      <c r="AQ29" s="12">
        <f>AP29/AO29</f>
        <v>1</v>
      </c>
      <c r="AR29" s="11"/>
      <c r="AS29" s="11"/>
      <c r="AT29" s="12"/>
      <c r="AU29" s="24">
        <f t="shared" si="15"/>
        <v>74</v>
      </c>
      <c r="AV29" s="11">
        <f t="shared" si="16"/>
        <v>58</v>
      </c>
      <c r="AW29" s="25">
        <f t="shared" si="17"/>
        <v>0.783783783783784</v>
      </c>
    </row>
    <row r="30" spans="1:49">
      <c r="A30" s="7" t="s">
        <v>47</v>
      </c>
      <c r="B30" s="8">
        <v>11</v>
      </c>
      <c r="C30" s="8">
        <v>11</v>
      </c>
      <c r="D30" s="9">
        <f>C30/B30</f>
        <v>1</v>
      </c>
      <c r="E30" s="8"/>
      <c r="F30" s="8"/>
      <c r="G30" s="9"/>
      <c r="H30" s="8"/>
      <c r="I30" s="8"/>
      <c r="J30" s="9"/>
      <c r="K30" s="8">
        <v>20</v>
      </c>
      <c r="L30" s="8">
        <v>19</v>
      </c>
      <c r="M30" s="9">
        <f>L30/K30</f>
        <v>0.95</v>
      </c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>
        <v>1</v>
      </c>
      <c r="AG30" s="8">
        <v>1</v>
      </c>
      <c r="AH30" s="9">
        <f>AG30/AF30</f>
        <v>1</v>
      </c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26"/>
      <c r="AV30" s="8"/>
      <c r="AW30" s="23"/>
    </row>
    <row r="31" spans="1:49">
      <c r="A31" s="7" t="s">
        <v>48</v>
      </c>
      <c r="B31" s="8">
        <v>6</v>
      </c>
      <c r="C31" s="8">
        <v>6</v>
      </c>
      <c r="D31" s="9">
        <f>C31/B31</f>
        <v>1</v>
      </c>
      <c r="E31" s="8"/>
      <c r="F31" s="8"/>
      <c r="G31" s="9"/>
      <c r="H31" s="8"/>
      <c r="I31" s="8"/>
      <c r="J31" s="9"/>
      <c r="K31" s="8">
        <v>5</v>
      </c>
      <c r="L31" s="8">
        <v>5</v>
      </c>
      <c r="M31" s="9">
        <f>L31/K31</f>
        <v>1</v>
      </c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26">
        <f t="shared" si="15"/>
        <v>11</v>
      </c>
      <c r="AV31" s="8">
        <f t="shared" si="16"/>
        <v>11</v>
      </c>
      <c r="AW31" s="23">
        <f t="shared" si="17"/>
        <v>1</v>
      </c>
    </row>
    <row r="32" spans="1:49">
      <c r="A32" s="7" t="s">
        <v>49</v>
      </c>
      <c r="B32" s="8">
        <v>4</v>
      </c>
      <c r="C32" s="8">
        <v>4</v>
      </c>
      <c r="D32" s="9">
        <f>C32/B32</f>
        <v>1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>
        <v>1</v>
      </c>
      <c r="R32" s="8">
        <v>1</v>
      </c>
      <c r="S32" s="9">
        <f t="shared" si="14"/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/>
      <c r="AG32" s="8"/>
      <c r="AH32" s="9"/>
      <c r="AI32" s="8"/>
      <c r="AJ32" s="8"/>
      <c r="AK32" s="9"/>
      <c r="AL32" s="8"/>
      <c r="AM32" s="8"/>
      <c r="AN32" s="9"/>
      <c r="AO32" s="8"/>
      <c r="AP32" s="8"/>
      <c r="AQ32" s="9"/>
      <c r="AR32" s="8">
        <v>2</v>
      </c>
      <c r="AS32" s="8">
        <v>2</v>
      </c>
      <c r="AT32" s="9">
        <f>AS32/AR32</f>
        <v>1</v>
      </c>
      <c r="AU32" s="26">
        <f t="shared" si="15"/>
        <v>7</v>
      </c>
      <c r="AV32" s="8">
        <f t="shared" si="16"/>
        <v>7</v>
      </c>
      <c r="AW32" s="23">
        <f t="shared" si="17"/>
        <v>1</v>
      </c>
    </row>
    <row r="33" spans="1:49">
      <c r="A33" s="7" t="s">
        <v>50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26"/>
      <c r="AV33" s="8"/>
      <c r="AW33" s="23"/>
    </row>
    <row r="34" spans="1:49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26"/>
      <c r="AV34" s="8"/>
      <c r="AW34" s="23"/>
    </row>
    <row r="35" spans="1:49">
      <c r="A35" s="10" t="s">
        <v>52</v>
      </c>
      <c r="B35" s="11">
        <f>SUM(B30:B34)</f>
        <v>21</v>
      </c>
      <c r="C35" s="11">
        <f>SUM(C30:C34)</f>
        <v>21</v>
      </c>
      <c r="D35" s="12">
        <f t="shared" ref="D35:D45" si="18">C35/B35</f>
        <v>1</v>
      </c>
      <c r="E35" s="11"/>
      <c r="F35" s="11"/>
      <c r="G35" s="12"/>
      <c r="H35" s="11"/>
      <c r="I35" s="11"/>
      <c r="J35" s="12"/>
      <c r="K35" s="11">
        <f>SUM(K30:K34)</f>
        <v>25</v>
      </c>
      <c r="L35" s="11">
        <f>SUM(L30:L34)</f>
        <v>24</v>
      </c>
      <c r="M35" s="12">
        <f>L35/K35</f>
        <v>0.96</v>
      </c>
      <c r="N35" s="11"/>
      <c r="O35" s="11"/>
      <c r="P35" s="12"/>
      <c r="Q35" s="11">
        <f>SUM(Q30:Q34)</f>
        <v>1</v>
      </c>
      <c r="R35" s="11">
        <f>SUM(R30:R34)</f>
        <v>1</v>
      </c>
      <c r="S35" s="12">
        <f>R35/Q35</f>
        <v>1</v>
      </c>
      <c r="T35" s="11"/>
      <c r="U35" s="11"/>
      <c r="V35" s="12"/>
      <c r="W35" s="11"/>
      <c r="X35" s="11"/>
      <c r="Y35" s="12"/>
      <c r="Z35" s="11"/>
      <c r="AA35" s="11"/>
      <c r="AB35" s="12"/>
      <c r="AC35" s="11"/>
      <c r="AD35" s="11"/>
      <c r="AE35" s="12"/>
      <c r="AF35" s="11">
        <f>SUM(AF30:AF34)</f>
        <v>1</v>
      </c>
      <c r="AG35" s="11">
        <f>SUM(AG30:AG34)</f>
        <v>1</v>
      </c>
      <c r="AH35" s="12">
        <f>AG35/AF35</f>
        <v>1</v>
      </c>
      <c r="AI35" s="11"/>
      <c r="AJ35" s="11"/>
      <c r="AK35" s="12"/>
      <c r="AL35" s="11"/>
      <c r="AM35" s="11"/>
      <c r="AN35" s="12"/>
      <c r="AO35" s="11"/>
      <c r="AP35" s="11"/>
      <c r="AQ35" s="12"/>
      <c r="AR35" s="11">
        <f>SUM(AR30:AR34)</f>
        <v>2</v>
      </c>
      <c r="AS35" s="11">
        <f>SUM(AS30:AS34)</f>
        <v>2</v>
      </c>
      <c r="AT35" s="12">
        <f>AS35/AR35</f>
        <v>1</v>
      </c>
      <c r="AU35" s="24">
        <f t="shared" si="15"/>
        <v>50</v>
      </c>
      <c r="AV35" s="11">
        <f t="shared" si="16"/>
        <v>49</v>
      </c>
      <c r="AW35" s="25">
        <f t="shared" si="17"/>
        <v>0.98</v>
      </c>
    </row>
    <row r="36" spans="1:49">
      <c r="A36" s="10" t="s">
        <v>53</v>
      </c>
      <c r="B36" s="11">
        <f>B29+B35</f>
        <v>70</v>
      </c>
      <c r="C36" s="11">
        <f>C29+C35</f>
        <v>60</v>
      </c>
      <c r="D36" s="12">
        <f t="shared" si="18"/>
        <v>0.857142857142857</v>
      </c>
      <c r="E36" s="11"/>
      <c r="F36" s="11"/>
      <c r="G36" s="12"/>
      <c r="H36" s="11"/>
      <c r="I36" s="11"/>
      <c r="J36" s="12"/>
      <c r="K36" s="11">
        <f>K29+K35</f>
        <v>41</v>
      </c>
      <c r="L36" s="11">
        <f>L29+L35</f>
        <v>36</v>
      </c>
      <c r="M36" s="12">
        <f>L36/K36</f>
        <v>0.878048780487805</v>
      </c>
      <c r="N36" s="11"/>
      <c r="O36" s="11"/>
      <c r="P36" s="12"/>
      <c r="Q36" s="11">
        <f>Q29+Q35</f>
        <v>4</v>
      </c>
      <c r="R36" s="11">
        <f>R29+R35</f>
        <v>3</v>
      </c>
      <c r="S36" s="12">
        <f>R36/Q36</f>
        <v>0.75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AC29+AC35</f>
        <v>3</v>
      </c>
      <c r="AD36" s="11">
        <f>AD29+AD35</f>
        <v>2</v>
      </c>
      <c r="AE36" s="12">
        <f>AD36/AC36</f>
        <v>0.666666666666667</v>
      </c>
      <c r="AF36" s="11">
        <f>AF29+AF35</f>
        <v>3</v>
      </c>
      <c r="AG36" s="11">
        <f>AG29+AG35</f>
        <v>3</v>
      </c>
      <c r="AH36" s="12">
        <f>AG36/AF36</f>
        <v>1</v>
      </c>
      <c r="AI36" s="11"/>
      <c r="AJ36" s="11"/>
      <c r="AK36" s="12"/>
      <c r="AL36" s="11"/>
      <c r="AM36" s="11"/>
      <c r="AN36" s="12"/>
      <c r="AO36" s="11">
        <f>AO29+AO35</f>
        <v>1</v>
      </c>
      <c r="AP36" s="11">
        <f>AP29+AP35</f>
        <v>1</v>
      </c>
      <c r="AQ36" s="12">
        <f>AP36/AO36</f>
        <v>1</v>
      </c>
      <c r="AR36" s="11">
        <f>AR29+AR35</f>
        <v>2</v>
      </c>
      <c r="AS36" s="11">
        <f>AS29+AS35</f>
        <v>2</v>
      </c>
      <c r="AT36" s="12">
        <f>AS36/AR36</f>
        <v>1</v>
      </c>
      <c r="AU36" s="24">
        <f t="shared" si="15"/>
        <v>124</v>
      </c>
      <c r="AV36" s="11">
        <f t="shared" si="16"/>
        <v>107</v>
      </c>
      <c r="AW36" s="25">
        <f t="shared" si="17"/>
        <v>0.862903225806452</v>
      </c>
    </row>
    <row r="37" spans="1:49">
      <c r="A37" s="7" t="s">
        <v>54</v>
      </c>
      <c r="B37" s="8">
        <v>46</v>
      </c>
      <c r="C37" s="8">
        <v>38</v>
      </c>
      <c r="D37" s="9">
        <f t="shared" si="18"/>
        <v>0.826086956521739</v>
      </c>
      <c r="E37" s="8"/>
      <c r="F37" s="8"/>
      <c r="G37" s="9"/>
      <c r="H37" s="8"/>
      <c r="I37" s="8"/>
      <c r="J37" s="9"/>
      <c r="K37" s="8">
        <v>12</v>
      </c>
      <c r="L37" s="8">
        <v>10</v>
      </c>
      <c r="M37" s="9">
        <f>L37/K37</f>
        <v>0.833333333333333</v>
      </c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>
        <v>3</v>
      </c>
      <c r="AD37" s="8">
        <v>2</v>
      </c>
      <c r="AE37" s="9">
        <f>AD37/AC37</f>
        <v>0.666666666666667</v>
      </c>
      <c r="AF37" s="8">
        <v>3</v>
      </c>
      <c r="AG37" s="8">
        <v>3</v>
      </c>
      <c r="AH37" s="9">
        <f>AG37/AF37</f>
        <v>1</v>
      </c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26">
        <f t="shared" si="15"/>
        <v>64</v>
      </c>
      <c r="AV37" s="8">
        <f t="shared" si="16"/>
        <v>53</v>
      </c>
      <c r="AW37" s="23">
        <f t="shared" si="17"/>
        <v>0.828125</v>
      </c>
    </row>
    <row r="38" spans="1:49">
      <c r="A38" s="7" t="s">
        <v>55</v>
      </c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/>
      <c r="AG38" s="8"/>
      <c r="AH38" s="9"/>
      <c r="AI38" s="8"/>
      <c r="AJ38" s="8"/>
      <c r="AK38" s="9"/>
      <c r="AL38" s="8"/>
      <c r="AM38" s="8"/>
      <c r="AN38" s="9"/>
      <c r="AO38" s="8"/>
      <c r="AP38" s="8"/>
      <c r="AQ38" s="9"/>
      <c r="AR38" s="8"/>
      <c r="AS38" s="8"/>
      <c r="AT38" s="9"/>
      <c r="AU38" s="26"/>
      <c r="AV38" s="8"/>
      <c r="AW38" s="23"/>
    </row>
    <row r="39" spans="1:49">
      <c r="A39" s="7" t="s">
        <v>56</v>
      </c>
      <c r="B39" s="8">
        <v>3</v>
      </c>
      <c r="C39" s="8">
        <v>2</v>
      </c>
      <c r="D39" s="9">
        <f t="shared" si="18"/>
        <v>0.666666666666667</v>
      </c>
      <c r="E39" s="8"/>
      <c r="F39" s="8"/>
      <c r="G39" s="9"/>
      <c r="H39" s="8"/>
      <c r="I39" s="8"/>
      <c r="J39" s="9"/>
      <c r="K39" s="8">
        <v>4</v>
      </c>
      <c r="L39" s="8">
        <v>3</v>
      </c>
      <c r="M39" s="9">
        <f>L39/K39</f>
        <v>0.75</v>
      </c>
      <c r="N39" s="8"/>
      <c r="O39" s="8"/>
      <c r="P39" s="9"/>
      <c r="Q39" s="8">
        <v>3</v>
      </c>
      <c r="R39" s="8">
        <v>3</v>
      </c>
      <c r="S39" s="9">
        <f>R39/Q39</f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/>
      <c r="AG39" s="8"/>
      <c r="AH39" s="9"/>
      <c r="AI39" s="8"/>
      <c r="AJ39" s="8"/>
      <c r="AK39" s="9"/>
      <c r="AL39" s="8"/>
      <c r="AM39" s="8"/>
      <c r="AN39" s="9"/>
      <c r="AO39" s="8">
        <v>2</v>
      </c>
      <c r="AP39" s="8">
        <v>2</v>
      </c>
      <c r="AQ39" s="9">
        <f>AP39/AO39</f>
        <v>1</v>
      </c>
      <c r="AR39" s="8"/>
      <c r="AS39" s="8"/>
      <c r="AT39" s="9"/>
      <c r="AU39" s="26">
        <f t="shared" si="15"/>
        <v>12</v>
      </c>
      <c r="AV39" s="8">
        <f t="shared" si="16"/>
        <v>10</v>
      </c>
      <c r="AW39" s="23">
        <f t="shared" si="17"/>
        <v>0.833333333333333</v>
      </c>
    </row>
    <row r="40" spans="1:49">
      <c r="A40" s="7" t="s">
        <v>57</v>
      </c>
      <c r="B40" s="8">
        <v>4</v>
      </c>
      <c r="C40" s="8">
        <v>4</v>
      </c>
      <c r="D40" s="9">
        <f t="shared" si="18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v>1</v>
      </c>
      <c r="AD40" s="8">
        <v>0</v>
      </c>
      <c r="AE40" s="9">
        <f>AD40/AC40</f>
        <v>0</v>
      </c>
      <c r="AF40" s="8"/>
      <c r="AG40" s="8"/>
      <c r="AH40" s="9"/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26">
        <f t="shared" si="15"/>
        <v>5</v>
      </c>
      <c r="AV40" s="8">
        <f t="shared" si="16"/>
        <v>4</v>
      </c>
      <c r="AW40" s="23">
        <f t="shared" si="17"/>
        <v>0.8</v>
      </c>
    </row>
    <row r="41" spans="1:49">
      <c r="A41" s="7" t="s">
        <v>58</v>
      </c>
      <c r="B41" s="8">
        <v>1</v>
      </c>
      <c r="C41" s="8">
        <v>1</v>
      </c>
      <c r="D41" s="9">
        <f t="shared" si="18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26">
        <f t="shared" si="15"/>
        <v>1</v>
      </c>
      <c r="AV41" s="8">
        <f t="shared" si="16"/>
        <v>1</v>
      </c>
      <c r="AW41" s="23">
        <f t="shared" si="17"/>
        <v>1</v>
      </c>
    </row>
    <row r="42" spans="1:49">
      <c r="A42" s="10" t="s">
        <v>59</v>
      </c>
      <c r="B42" s="11">
        <f>SUM(B37:B41)</f>
        <v>54</v>
      </c>
      <c r="C42" s="11">
        <f>SUM(C37:C41)</f>
        <v>45</v>
      </c>
      <c r="D42" s="12">
        <f t="shared" si="18"/>
        <v>0.833333333333333</v>
      </c>
      <c r="E42" s="11"/>
      <c r="F42" s="11"/>
      <c r="G42" s="12"/>
      <c r="H42" s="11"/>
      <c r="I42" s="11"/>
      <c r="J42" s="12"/>
      <c r="K42" s="11">
        <f>SUM(K37:K41)</f>
        <v>16</v>
      </c>
      <c r="L42" s="11">
        <f>SUM(L37:L41)</f>
        <v>13</v>
      </c>
      <c r="M42" s="12">
        <f>L42/K42</f>
        <v>0.8125</v>
      </c>
      <c r="N42" s="11"/>
      <c r="O42" s="11"/>
      <c r="P42" s="12"/>
      <c r="Q42" s="11">
        <f>SUM(Q37:Q41)</f>
        <v>3</v>
      </c>
      <c r="R42" s="11">
        <f>SUM(R37:R41)</f>
        <v>3</v>
      </c>
      <c r="S42" s="12">
        <f>R42/Q42</f>
        <v>1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>SUM(AC37:AC41)</f>
        <v>4</v>
      </c>
      <c r="AD42" s="11">
        <f>SUM(AD37:AD41)</f>
        <v>2</v>
      </c>
      <c r="AE42" s="12">
        <f>AD42/AC42</f>
        <v>0.5</v>
      </c>
      <c r="AF42" s="11">
        <f>SUM(AF37:AF41)</f>
        <v>3</v>
      </c>
      <c r="AG42" s="11">
        <f>SUM(AG37:AG41)</f>
        <v>3</v>
      </c>
      <c r="AH42" s="12">
        <f>AG42/AF42</f>
        <v>1</v>
      </c>
      <c r="AI42" s="11"/>
      <c r="AJ42" s="11"/>
      <c r="AK42" s="12"/>
      <c r="AL42" s="11"/>
      <c r="AM42" s="11"/>
      <c r="AN42" s="12"/>
      <c r="AO42" s="11">
        <f>SUM(AO37:AO41)</f>
        <v>2</v>
      </c>
      <c r="AP42" s="11">
        <f>SUM(AP37:AP41)</f>
        <v>2</v>
      </c>
      <c r="AQ42" s="12">
        <f>AP42/AO42</f>
        <v>1</v>
      </c>
      <c r="AR42" s="11"/>
      <c r="AS42" s="11"/>
      <c r="AT42" s="12"/>
      <c r="AU42" s="24">
        <f t="shared" si="15"/>
        <v>82</v>
      </c>
      <c r="AV42" s="11">
        <f t="shared" si="16"/>
        <v>68</v>
      </c>
      <c r="AW42" s="25">
        <f t="shared" si="17"/>
        <v>0.829268292682927</v>
      </c>
    </row>
    <row r="43" spans="1:49">
      <c r="A43" s="7" t="s">
        <v>60</v>
      </c>
      <c r="B43" s="8">
        <v>15</v>
      </c>
      <c r="C43" s="8">
        <v>14</v>
      </c>
      <c r="D43" s="9">
        <f t="shared" si="18"/>
        <v>0.933333333333333</v>
      </c>
      <c r="E43" s="8"/>
      <c r="F43" s="8"/>
      <c r="G43" s="9"/>
      <c r="H43" s="8"/>
      <c r="I43" s="8"/>
      <c r="J43" s="9"/>
      <c r="K43" s="8">
        <v>24</v>
      </c>
      <c r="L43" s="8">
        <v>21</v>
      </c>
      <c r="M43" s="9">
        <f>L43/K43</f>
        <v>0.875</v>
      </c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>
        <v>1</v>
      </c>
      <c r="AG43" s="8">
        <v>1</v>
      </c>
      <c r="AH43" s="9">
        <f>AG43/AF43</f>
        <v>1</v>
      </c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26">
        <f t="shared" si="15"/>
        <v>40</v>
      </c>
      <c r="AV43" s="8">
        <f t="shared" si="16"/>
        <v>36</v>
      </c>
      <c r="AW43" s="23">
        <f t="shared" si="17"/>
        <v>0.9</v>
      </c>
    </row>
    <row r="44" spans="1:49">
      <c r="A44" s="7" t="s">
        <v>61</v>
      </c>
      <c r="B44" s="8">
        <v>22</v>
      </c>
      <c r="C44" s="8">
        <v>21</v>
      </c>
      <c r="D44" s="9">
        <f t="shared" si="18"/>
        <v>0.954545454545455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26">
        <f t="shared" si="15"/>
        <v>22</v>
      </c>
      <c r="AV44" s="8">
        <f t="shared" si="16"/>
        <v>21</v>
      </c>
      <c r="AW44" s="23">
        <f t="shared" si="17"/>
        <v>0.954545454545455</v>
      </c>
    </row>
    <row r="45" spans="1:49">
      <c r="A45" s="7" t="s">
        <v>62</v>
      </c>
      <c r="B45" s="8">
        <v>6</v>
      </c>
      <c r="C45" s="8">
        <v>3</v>
      </c>
      <c r="D45" s="9">
        <f t="shared" si="18"/>
        <v>0.5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8">
        <v>1</v>
      </c>
      <c r="R45" s="8">
        <v>1</v>
      </c>
      <c r="S45" s="9">
        <f t="shared" ref="S45:S51" si="19">R45/Q45</f>
        <v>1</v>
      </c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>
        <v>15</v>
      </c>
      <c r="AG45" s="8">
        <v>15</v>
      </c>
      <c r="AH45" s="9">
        <f>AG45/AF45</f>
        <v>1</v>
      </c>
      <c r="AI45" s="8"/>
      <c r="AJ45" s="8"/>
      <c r="AK45" s="9"/>
      <c r="AL45" s="8"/>
      <c r="AM45" s="8"/>
      <c r="AN45" s="9"/>
      <c r="AO45" s="8">
        <v>1</v>
      </c>
      <c r="AP45" s="8">
        <v>1</v>
      </c>
      <c r="AQ45" s="9">
        <f t="shared" ref="AQ45:AQ51" si="20">AP45/AO45</f>
        <v>1</v>
      </c>
      <c r="AR45" s="8">
        <v>2</v>
      </c>
      <c r="AS45" s="8">
        <v>2</v>
      </c>
      <c r="AT45" s="9">
        <f>AS45/AR45</f>
        <v>1</v>
      </c>
      <c r="AU45" s="26">
        <f t="shared" si="15"/>
        <v>25</v>
      </c>
      <c r="AV45" s="8">
        <f t="shared" si="16"/>
        <v>22</v>
      </c>
      <c r="AW45" s="23">
        <f t="shared" si="17"/>
        <v>0.88</v>
      </c>
    </row>
    <row r="46" spans="1:49">
      <c r="A46" s="7" t="s">
        <v>63</v>
      </c>
      <c r="B46" s="8"/>
      <c r="C46" s="8"/>
      <c r="D46" s="9"/>
      <c r="E46" s="8"/>
      <c r="F46" s="8"/>
      <c r="G46" s="9"/>
      <c r="H46" s="8"/>
      <c r="I46" s="8"/>
      <c r="J46" s="9"/>
      <c r="K46" s="8">
        <v>1</v>
      </c>
      <c r="L46" s="8">
        <v>1</v>
      </c>
      <c r="M46" s="9">
        <f>L46/K46</f>
        <v>1</v>
      </c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>
        <v>1</v>
      </c>
      <c r="AD46" s="8">
        <v>1</v>
      </c>
      <c r="AE46" s="9">
        <f t="shared" ref="AE46:AE51" si="21">AD46/AC46</f>
        <v>1</v>
      </c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26">
        <f t="shared" si="15"/>
        <v>2</v>
      </c>
      <c r="AV46" s="8">
        <f t="shared" si="16"/>
        <v>2</v>
      </c>
      <c r="AW46" s="23">
        <f t="shared" si="17"/>
        <v>1</v>
      </c>
    </row>
    <row r="47" spans="1:49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26"/>
      <c r="AV47" s="8"/>
      <c r="AW47" s="23"/>
    </row>
    <row r="48" spans="1:49">
      <c r="A48" s="10" t="s">
        <v>65</v>
      </c>
      <c r="B48" s="11">
        <f>SUM(B43:B47)</f>
        <v>43</v>
      </c>
      <c r="C48" s="11">
        <f>SUM(C43:C47)</f>
        <v>38</v>
      </c>
      <c r="D48" s="12">
        <f>C48/B48</f>
        <v>0.883720930232558</v>
      </c>
      <c r="E48" s="11"/>
      <c r="F48" s="11"/>
      <c r="G48" s="12"/>
      <c r="H48" s="11"/>
      <c r="I48" s="11"/>
      <c r="J48" s="12"/>
      <c r="K48" s="11">
        <f>SUM(K43:K47)</f>
        <v>25</v>
      </c>
      <c r="L48" s="11">
        <f>SUM(L43:L47)</f>
        <v>22</v>
      </c>
      <c r="M48" s="12">
        <f>L48/K48</f>
        <v>0.88</v>
      </c>
      <c r="N48" s="11"/>
      <c r="O48" s="11"/>
      <c r="P48" s="12"/>
      <c r="Q48" s="11">
        <f>SUM(Q43:Q47)</f>
        <v>1</v>
      </c>
      <c r="R48" s="11">
        <f>SUM(R43:R47)</f>
        <v>1</v>
      </c>
      <c r="S48" s="12">
        <f t="shared" si="19"/>
        <v>1</v>
      </c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1</v>
      </c>
      <c r="AD48" s="11">
        <f>SUM(AD43:AD47)</f>
        <v>1</v>
      </c>
      <c r="AE48" s="12">
        <f t="shared" si="21"/>
        <v>1</v>
      </c>
      <c r="AF48" s="11">
        <f>SUM(AF43:AF47)</f>
        <v>16</v>
      </c>
      <c r="AG48" s="11">
        <f>SUM(AG43:AG47)</f>
        <v>16</v>
      </c>
      <c r="AH48" s="12">
        <f>AG48/AF48</f>
        <v>1</v>
      </c>
      <c r="AI48" s="11"/>
      <c r="AJ48" s="11"/>
      <c r="AK48" s="12"/>
      <c r="AL48" s="11"/>
      <c r="AM48" s="11"/>
      <c r="AN48" s="12"/>
      <c r="AO48" s="11">
        <f>SUM(AO43:AO47)</f>
        <v>1</v>
      </c>
      <c r="AP48" s="11">
        <f>SUM(AP43:AP47)</f>
        <v>1</v>
      </c>
      <c r="AQ48" s="12">
        <f t="shared" si="20"/>
        <v>1</v>
      </c>
      <c r="AR48" s="11">
        <f>SUM(AR43:AR47)</f>
        <v>2</v>
      </c>
      <c r="AS48" s="11">
        <f>SUM(AS43:AS47)</f>
        <v>2</v>
      </c>
      <c r="AT48" s="12">
        <f>AS48/AR48</f>
        <v>1</v>
      </c>
      <c r="AU48" s="24">
        <f t="shared" si="15"/>
        <v>89</v>
      </c>
      <c r="AV48" s="11">
        <f t="shared" si="16"/>
        <v>81</v>
      </c>
      <c r="AW48" s="25">
        <f t="shared" si="17"/>
        <v>0.910112359550562</v>
      </c>
    </row>
    <row r="49" spans="1:49">
      <c r="A49" s="10" t="s">
        <v>66</v>
      </c>
      <c r="B49" s="11">
        <f>B42+B48</f>
        <v>97</v>
      </c>
      <c r="C49" s="11">
        <f>C42+C48</f>
        <v>83</v>
      </c>
      <c r="D49" s="12">
        <f>C49/B49</f>
        <v>0.855670103092783</v>
      </c>
      <c r="E49" s="11"/>
      <c r="F49" s="11"/>
      <c r="G49" s="12"/>
      <c r="H49" s="11"/>
      <c r="I49" s="11"/>
      <c r="J49" s="12"/>
      <c r="K49" s="11">
        <f>K42+K48</f>
        <v>41</v>
      </c>
      <c r="L49" s="11">
        <f>L42+L48</f>
        <v>35</v>
      </c>
      <c r="M49" s="12">
        <f>L49/K49</f>
        <v>0.853658536585366</v>
      </c>
      <c r="N49" s="11"/>
      <c r="O49" s="11"/>
      <c r="P49" s="12"/>
      <c r="Q49" s="11">
        <f>Q42+Q48</f>
        <v>4</v>
      </c>
      <c r="R49" s="11">
        <f>R42+R48</f>
        <v>4</v>
      </c>
      <c r="S49" s="12">
        <f t="shared" si="19"/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AC42+AC48</f>
        <v>5</v>
      </c>
      <c r="AD49" s="11">
        <f>AD42+AD48</f>
        <v>3</v>
      </c>
      <c r="AE49" s="12">
        <f t="shared" si="21"/>
        <v>0.6</v>
      </c>
      <c r="AF49" s="11">
        <f>AF42+AF48</f>
        <v>19</v>
      </c>
      <c r="AG49" s="11">
        <f>AG42+AG48</f>
        <v>19</v>
      </c>
      <c r="AH49" s="12">
        <f>AG49/AF49</f>
        <v>1</v>
      </c>
      <c r="AI49" s="11"/>
      <c r="AJ49" s="11"/>
      <c r="AK49" s="12"/>
      <c r="AL49" s="11"/>
      <c r="AM49" s="11"/>
      <c r="AN49" s="12"/>
      <c r="AO49" s="11">
        <f>AO42+AO48</f>
        <v>3</v>
      </c>
      <c r="AP49" s="11">
        <f>AP42+AP48</f>
        <v>3</v>
      </c>
      <c r="AQ49" s="12">
        <f t="shared" si="20"/>
        <v>1</v>
      </c>
      <c r="AR49" s="11">
        <f>AR42+AR48</f>
        <v>2</v>
      </c>
      <c r="AS49" s="11">
        <f>AS42+AS48</f>
        <v>2</v>
      </c>
      <c r="AT49" s="12">
        <f>AS49/AR49</f>
        <v>1</v>
      </c>
      <c r="AU49" s="24">
        <f t="shared" si="15"/>
        <v>171</v>
      </c>
      <c r="AV49" s="11">
        <f t="shared" si="16"/>
        <v>149</v>
      </c>
      <c r="AW49" s="25">
        <f t="shared" si="17"/>
        <v>0.871345029239766</v>
      </c>
    </row>
    <row r="50" customHeight="1" spans="1:49">
      <c r="A50" s="10" t="s">
        <v>67</v>
      </c>
      <c r="B50" s="11">
        <f>B36+B49</f>
        <v>167</v>
      </c>
      <c r="C50" s="11">
        <f>C36+C49</f>
        <v>143</v>
      </c>
      <c r="D50" s="12">
        <f>C50/B50</f>
        <v>0.856287425149701</v>
      </c>
      <c r="E50" s="11"/>
      <c r="F50" s="11"/>
      <c r="G50" s="12"/>
      <c r="H50" s="11"/>
      <c r="I50" s="11"/>
      <c r="J50" s="12"/>
      <c r="K50" s="11">
        <f>K36+K49</f>
        <v>82</v>
      </c>
      <c r="L50" s="11">
        <f>L36+L49</f>
        <v>71</v>
      </c>
      <c r="M50" s="12">
        <f>L50/K50</f>
        <v>0.865853658536585</v>
      </c>
      <c r="N50" s="11"/>
      <c r="O50" s="11"/>
      <c r="P50" s="12"/>
      <c r="Q50" s="11">
        <f>Q36+Q49</f>
        <v>8</v>
      </c>
      <c r="R50" s="11">
        <f>R36+R49</f>
        <v>7</v>
      </c>
      <c r="S50" s="12">
        <f t="shared" si="19"/>
        <v>0.875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AC36+AC49</f>
        <v>8</v>
      </c>
      <c r="AD50" s="11">
        <f>AD36+AD49</f>
        <v>5</v>
      </c>
      <c r="AE50" s="12">
        <f t="shared" si="21"/>
        <v>0.625</v>
      </c>
      <c r="AF50" s="11">
        <f>AF36+AF49</f>
        <v>22</v>
      </c>
      <c r="AG50" s="11">
        <f>AG36+AG49</f>
        <v>22</v>
      </c>
      <c r="AH50" s="12">
        <f>AG50/AF50</f>
        <v>1</v>
      </c>
      <c r="AI50" s="11"/>
      <c r="AJ50" s="11"/>
      <c r="AK50" s="12"/>
      <c r="AL50" s="11"/>
      <c r="AM50" s="11"/>
      <c r="AN50" s="12"/>
      <c r="AO50" s="11">
        <f>AO36+AO49</f>
        <v>4</v>
      </c>
      <c r="AP50" s="11">
        <f>AP36+AP49</f>
        <v>4</v>
      </c>
      <c r="AQ50" s="12">
        <f t="shared" si="20"/>
        <v>1</v>
      </c>
      <c r="AR50" s="11">
        <f>AR36+AR49</f>
        <v>4</v>
      </c>
      <c r="AS50" s="11">
        <f>AS36+AS49</f>
        <v>4</v>
      </c>
      <c r="AT50" s="12">
        <f>AS50/AR50</f>
        <v>1</v>
      </c>
      <c r="AU50" s="24">
        <f t="shared" si="15"/>
        <v>295</v>
      </c>
      <c r="AV50" s="11">
        <f t="shared" si="16"/>
        <v>256</v>
      </c>
      <c r="AW50" s="25">
        <f t="shared" si="17"/>
        <v>0.867796610169491</v>
      </c>
    </row>
    <row r="51" customHeight="1" spans="1:49">
      <c r="A51" s="10" t="s">
        <v>68</v>
      </c>
      <c r="B51" s="11">
        <f>B23+B50</f>
        <v>736</v>
      </c>
      <c r="C51" s="11">
        <f>C23+C50</f>
        <v>673</v>
      </c>
      <c r="D51" s="12">
        <f>C51/B51</f>
        <v>0.914402173913043</v>
      </c>
      <c r="E51" s="11">
        <f>E23+E50</f>
        <v>450</v>
      </c>
      <c r="F51" s="11">
        <f>F23+F50</f>
        <v>424</v>
      </c>
      <c r="G51" s="12">
        <f>F51/E51</f>
        <v>0.942222222222222</v>
      </c>
      <c r="H51" s="11">
        <f>H23+H50</f>
        <v>25</v>
      </c>
      <c r="I51" s="11">
        <f>I23+I50</f>
        <v>17</v>
      </c>
      <c r="J51" s="12">
        <f>I51/H51</f>
        <v>0.68</v>
      </c>
      <c r="K51" s="11">
        <f>K23+K50</f>
        <v>139</v>
      </c>
      <c r="L51" s="11">
        <f>L23+L50</f>
        <v>124</v>
      </c>
      <c r="M51" s="12">
        <f>L51/K51</f>
        <v>0.892086330935252</v>
      </c>
      <c r="N51" s="11">
        <f>N23+N50</f>
        <v>165</v>
      </c>
      <c r="O51" s="11">
        <f>O23+O50</f>
        <v>135</v>
      </c>
      <c r="P51" s="12">
        <f>O51/N51</f>
        <v>0.818181818181818</v>
      </c>
      <c r="Q51" s="11">
        <f>Q23+Q50</f>
        <v>45</v>
      </c>
      <c r="R51" s="11">
        <f>R23+R50</f>
        <v>38</v>
      </c>
      <c r="S51" s="12">
        <f t="shared" si="19"/>
        <v>0.844444444444444</v>
      </c>
      <c r="T51" s="11">
        <f>T23+T50</f>
        <v>163</v>
      </c>
      <c r="U51" s="11">
        <f>U23+U50</f>
        <v>142</v>
      </c>
      <c r="V51" s="12">
        <f>U51/T51</f>
        <v>0.871165644171779</v>
      </c>
      <c r="W51" s="11">
        <f>W23+W50</f>
        <v>96</v>
      </c>
      <c r="X51" s="11">
        <f>X23+X50</f>
        <v>87</v>
      </c>
      <c r="Y51" s="12">
        <f>X51/W51</f>
        <v>0.90625</v>
      </c>
      <c r="Z51" s="11">
        <f>Z23+Z50</f>
        <v>48</v>
      </c>
      <c r="AA51" s="11">
        <f>AA23+AA50</f>
        <v>24</v>
      </c>
      <c r="AB51" s="12">
        <f>AA51/Z51</f>
        <v>0.5</v>
      </c>
      <c r="AC51" s="11">
        <f>AC23+AC50</f>
        <v>195</v>
      </c>
      <c r="AD51" s="11">
        <f>AD23+AD50</f>
        <v>168</v>
      </c>
      <c r="AE51" s="12">
        <f t="shared" si="21"/>
        <v>0.861538461538462</v>
      </c>
      <c r="AF51" s="11">
        <f>AF23+AF50</f>
        <v>79</v>
      </c>
      <c r="AG51" s="11">
        <f>AG23+AG50</f>
        <v>77</v>
      </c>
      <c r="AH51" s="12">
        <f>AG51/AF51</f>
        <v>0.974683544303797</v>
      </c>
      <c r="AI51" s="11">
        <f>AI23+AI50</f>
        <v>144</v>
      </c>
      <c r="AJ51" s="11">
        <f>AJ23+AJ50</f>
        <v>106</v>
      </c>
      <c r="AK51" s="12">
        <f>AJ51/AI51</f>
        <v>0.736111111111111</v>
      </c>
      <c r="AL51" s="11">
        <f>AL23+AL50</f>
        <v>106</v>
      </c>
      <c r="AM51" s="11">
        <f>AM23+AM50</f>
        <v>86</v>
      </c>
      <c r="AN51" s="12">
        <f>AM51/AL51</f>
        <v>0.811320754716981</v>
      </c>
      <c r="AO51" s="11">
        <f>AO23+AO50</f>
        <v>17</v>
      </c>
      <c r="AP51" s="11">
        <f>AP23+AP50</f>
        <v>16</v>
      </c>
      <c r="AQ51" s="12">
        <f t="shared" si="20"/>
        <v>0.941176470588235</v>
      </c>
      <c r="AR51" s="11">
        <f>AR23+AR50</f>
        <v>4</v>
      </c>
      <c r="AS51" s="11">
        <f>AS23+AS50</f>
        <v>4</v>
      </c>
      <c r="AT51" s="12">
        <f>AS51/AR51</f>
        <v>1</v>
      </c>
      <c r="AU51" s="27">
        <f t="shared" si="15"/>
        <v>2412</v>
      </c>
      <c r="AV51" s="28">
        <f t="shared" si="16"/>
        <v>2121</v>
      </c>
      <c r="AW51" s="29">
        <f t="shared" si="17"/>
        <v>0.879353233830846</v>
      </c>
    </row>
    <row r="52" ht="60" customHeight="1" spans="1:49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19">
    <mergeCell ref="A1:AW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2"/>
  <sheetViews>
    <sheetView workbookViewId="0">
      <pane xSplit="1" ySplit="3" topLeftCell="AA16" activePane="bottomRight" state="frozen"/>
      <selection/>
      <selection pane="topRight"/>
      <selection pane="bottomLeft"/>
      <selection pane="bottomRight" activeCell="O5" sqref="O5"/>
    </sheetView>
  </sheetViews>
  <sheetFormatPr defaultColWidth="9.13333333333333" defaultRowHeight="13.5"/>
  <cols>
    <col min="1" max="1" width="23.6" style="1" customWidth="1"/>
    <col min="2" max="52" width="5.4" style="2" customWidth="1"/>
    <col min="53" max="16384" width="9.13333333333333" style="2"/>
  </cols>
  <sheetData>
    <row r="1" ht="28.15" customHeight="1" spans="1:52">
      <c r="A1" s="32" t="s">
        <v>76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</row>
    <row r="2" ht="28.15" customHeight="1" spans="1:52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77</v>
      </c>
      <c r="AV2" s="6"/>
      <c r="AW2" s="16"/>
      <c r="AX2" s="17" t="s">
        <v>17</v>
      </c>
      <c r="AY2" s="18"/>
      <c r="AZ2" s="19"/>
    </row>
    <row r="3" ht="28.15" customHeight="1" spans="1:52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6" t="s">
        <v>18</v>
      </c>
      <c r="AV3" s="6" t="s">
        <v>19</v>
      </c>
      <c r="AW3" s="16" t="s">
        <v>20</v>
      </c>
      <c r="AX3" s="20" t="s">
        <v>18</v>
      </c>
      <c r="AY3" s="6" t="s">
        <v>19</v>
      </c>
      <c r="AZ3" s="21" t="s">
        <v>20</v>
      </c>
    </row>
    <row r="4" spans="1:52">
      <c r="A4" s="7" t="s">
        <v>21</v>
      </c>
      <c r="B4" s="8">
        <v>23</v>
      </c>
      <c r="C4" s="8">
        <v>23</v>
      </c>
      <c r="D4" s="9">
        <f t="shared" ref="D4:D12" si="0">C4/B4</f>
        <v>1</v>
      </c>
      <c r="E4" s="8"/>
      <c r="F4" s="8"/>
      <c r="G4" s="9"/>
      <c r="H4" s="8">
        <v>31</v>
      </c>
      <c r="I4" s="8">
        <v>18</v>
      </c>
      <c r="J4" s="9">
        <f>I4/H4</f>
        <v>0.580645161290323</v>
      </c>
      <c r="K4" s="8">
        <v>102</v>
      </c>
      <c r="L4" s="8">
        <v>66</v>
      </c>
      <c r="M4" s="9">
        <f t="shared" ref="M4:M12" si="1">L4/K4</f>
        <v>0.647058823529412</v>
      </c>
      <c r="N4" s="8">
        <v>102</v>
      </c>
      <c r="O4" s="8">
        <v>82</v>
      </c>
      <c r="P4" s="9">
        <f>O4/N4</f>
        <v>0.803921568627451</v>
      </c>
      <c r="Q4" s="8">
        <v>9</v>
      </c>
      <c r="R4" s="8">
        <v>8</v>
      </c>
      <c r="S4" s="9">
        <f>R4/Q4</f>
        <v>0.888888888888889</v>
      </c>
      <c r="T4" s="8">
        <v>45</v>
      </c>
      <c r="U4" s="8">
        <v>35</v>
      </c>
      <c r="V4" s="9">
        <f>U4/T4</f>
        <v>0.777777777777778</v>
      </c>
      <c r="W4" s="8">
        <v>5</v>
      </c>
      <c r="X4" s="8">
        <v>1</v>
      </c>
      <c r="Y4" s="9">
        <f>X4/W4</f>
        <v>0.2</v>
      </c>
      <c r="Z4" s="8">
        <v>47</v>
      </c>
      <c r="AA4" s="8">
        <v>31</v>
      </c>
      <c r="AB4" s="9">
        <f>AA4/Z4</f>
        <v>0.659574468085106</v>
      </c>
      <c r="AC4" s="8"/>
      <c r="AD4" s="8"/>
      <c r="AE4" s="9"/>
      <c r="AF4" s="8">
        <v>19</v>
      </c>
      <c r="AG4" s="8">
        <v>12</v>
      </c>
      <c r="AH4" s="9">
        <f>AG4/AF4</f>
        <v>0.631578947368421</v>
      </c>
      <c r="AI4" s="8">
        <v>129</v>
      </c>
      <c r="AJ4" s="8">
        <v>89</v>
      </c>
      <c r="AK4" s="9">
        <f t="shared" ref="AK4:AK12" si="2">AJ4/AI4</f>
        <v>0.689922480620155</v>
      </c>
      <c r="AL4" s="8">
        <v>23</v>
      </c>
      <c r="AM4" s="8">
        <v>20</v>
      </c>
      <c r="AN4" s="9">
        <f>AM4/AL4</f>
        <v>0.869565217391304</v>
      </c>
      <c r="AO4" s="8">
        <v>1</v>
      </c>
      <c r="AP4" s="8">
        <v>1</v>
      </c>
      <c r="AQ4" s="9">
        <f>AP4/AO4</f>
        <v>1</v>
      </c>
      <c r="AR4" s="8"/>
      <c r="AS4" s="8"/>
      <c r="AT4" s="9"/>
      <c r="AU4" s="8">
        <v>6</v>
      </c>
      <c r="AV4" s="8">
        <v>2</v>
      </c>
      <c r="AW4" s="9">
        <f>AV4/AU4</f>
        <v>0.333333333333333</v>
      </c>
      <c r="AX4" s="22">
        <f t="shared" ref="AX4:AX51" si="3">B4+E4+H4+K4+N4+Q4+T4+W4+Z4+AC4+AF4+AI4+AL4+AO4+AR4+AU4</f>
        <v>542</v>
      </c>
      <c r="AY4" s="8">
        <f t="shared" ref="AY4:AY51" si="4">C4+F4+I4+L4+O4+R4+U4+X4+AA4+AD4+AG4+AJ4+AM4+AP4+AS4+AV4</f>
        <v>388</v>
      </c>
      <c r="AZ4" s="23">
        <f t="shared" ref="AZ4:AZ12" si="5">AY4/AX4</f>
        <v>0.715867158671587</v>
      </c>
    </row>
    <row r="5" spans="1:52">
      <c r="A5" s="7" t="s">
        <v>22</v>
      </c>
      <c r="B5" s="8"/>
      <c r="C5" s="8"/>
      <c r="D5" s="9"/>
      <c r="E5" s="8"/>
      <c r="F5" s="8"/>
      <c r="G5" s="9"/>
      <c r="H5" s="8"/>
      <c r="I5" s="8"/>
      <c r="J5" s="9"/>
      <c r="K5" s="8">
        <v>24</v>
      </c>
      <c r="L5" s="8">
        <v>16</v>
      </c>
      <c r="M5" s="9">
        <f t="shared" si="1"/>
        <v>0.666666666666667</v>
      </c>
      <c r="N5" s="8">
        <v>20</v>
      </c>
      <c r="O5" s="8">
        <v>17</v>
      </c>
      <c r="P5" s="9">
        <f>O5/N5</f>
        <v>0.85</v>
      </c>
      <c r="Q5" s="8">
        <v>5</v>
      </c>
      <c r="R5" s="8">
        <v>3</v>
      </c>
      <c r="S5" s="9">
        <f t="shared" ref="S5:S12" si="6">R5/Q5</f>
        <v>0.6</v>
      </c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22">
        <f t="shared" si="3"/>
        <v>49</v>
      </c>
      <c r="AY5" s="8">
        <f t="shared" si="4"/>
        <v>36</v>
      </c>
      <c r="AZ5" s="23">
        <f t="shared" si="5"/>
        <v>0.73469387755102</v>
      </c>
    </row>
    <row r="6" spans="1:52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22"/>
      <c r="AY6" s="8"/>
      <c r="AZ6" s="23"/>
    </row>
    <row r="7" spans="1:52">
      <c r="A7" s="7" t="s">
        <v>24</v>
      </c>
      <c r="B7" s="8">
        <v>24</v>
      </c>
      <c r="C7" s="8">
        <v>13</v>
      </c>
      <c r="D7" s="9">
        <f t="shared" si="0"/>
        <v>0.541666666666667</v>
      </c>
      <c r="E7" s="8"/>
      <c r="F7" s="8"/>
      <c r="G7" s="9"/>
      <c r="H7" s="8">
        <v>18</v>
      </c>
      <c r="I7" s="8">
        <v>17</v>
      </c>
      <c r="J7" s="9">
        <f>I7/H7</f>
        <v>0.944444444444444</v>
      </c>
      <c r="K7" s="8">
        <v>74</v>
      </c>
      <c r="L7" s="8">
        <v>66</v>
      </c>
      <c r="M7" s="9">
        <f>L7/K7</f>
        <v>0.891891891891892</v>
      </c>
      <c r="N7" s="8">
        <v>24</v>
      </c>
      <c r="O7" s="8">
        <v>24</v>
      </c>
      <c r="P7" s="9">
        <f>O7/N7</f>
        <v>1</v>
      </c>
      <c r="Q7" s="8">
        <v>6</v>
      </c>
      <c r="R7" s="8">
        <v>6</v>
      </c>
      <c r="S7" s="9">
        <f>R7/Q7</f>
        <v>1</v>
      </c>
      <c r="T7" s="8"/>
      <c r="U7" s="8"/>
      <c r="V7" s="9"/>
      <c r="W7" s="8"/>
      <c r="X7" s="8"/>
      <c r="Y7" s="9"/>
      <c r="Z7" s="8">
        <v>126</v>
      </c>
      <c r="AA7" s="8">
        <v>101</v>
      </c>
      <c r="AB7" s="9">
        <f>AA7/Z7</f>
        <v>0.801587301587302</v>
      </c>
      <c r="AC7" s="8">
        <v>48</v>
      </c>
      <c r="AD7" s="8">
        <v>36</v>
      </c>
      <c r="AE7" s="9">
        <f>AD7/AC7</f>
        <v>0.75</v>
      </c>
      <c r="AF7" s="8"/>
      <c r="AG7" s="8"/>
      <c r="AH7" s="9"/>
      <c r="AI7" s="8">
        <v>67</v>
      </c>
      <c r="AJ7" s="8">
        <v>53</v>
      </c>
      <c r="AK7" s="9">
        <f t="shared" si="2"/>
        <v>0.791044776119403</v>
      </c>
      <c r="AL7" s="8">
        <v>16</v>
      </c>
      <c r="AM7" s="8">
        <v>15</v>
      </c>
      <c r="AN7" s="9">
        <f t="shared" ref="AN7:AN12" si="7">AM7/AL7</f>
        <v>0.9375</v>
      </c>
      <c r="AO7" s="8">
        <v>12</v>
      </c>
      <c r="AP7" s="8">
        <v>7</v>
      </c>
      <c r="AQ7" s="9">
        <f>AP7/AO7</f>
        <v>0.583333333333333</v>
      </c>
      <c r="AR7" s="8"/>
      <c r="AS7" s="8"/>
      <c r="AT7" s="9"/>
      <c r="AU7" s="8"/>
      <c r="AV7" s="8"/>
      <c r="AW7" s="9"/>
      <c r="AX7" s="22">
        <f t="shared" si="3"/>
        <v>415</v>
      </c>
      <c r="AY7" s="8">
        <f t="shared" si="4"/>
        <v>338</v>
      </c>
      <c r="AZ7" s="23">
        <f t="shared" si="5"/>
        <v>0.814457831325301</v>
      </c>
    </row>
    <row r="8" spans="1:52">
      <c r="A8" s="7" t="s">
        <v>25</v>
      </c>
      <c r="B8" s="8">
        <v>31</v>
      </c>
      <c r="C8" s="8">
        <v>31</v>
      </c>
      <c r="D8" s="9">
        <f t="shared" si="0"/>
        <v>1</v>
      </c>
      <c r="E8" s="8"/>
      <c r="F8" s="8"/>
      <c r="G8" s="9"/>
      <c r="H8" s="8"/>
      <c r="I8" s="8"/>
      <c r="J8" s="9"/>
      <c r="K8" s="8">
        <v>134</v>
      </c>
      <c r="L8" s="8">
        <v>126</v>
      </c>
      <c r="M8" s="9">
        <f t="shared" si="1"/>
        <v>0.940298507462687</v>
      </c>
      <c r="N8" s="8"/>
      <c r="O8" s="8"/>
      <c r="P8" s="9"/>
      <c r="Q8" s="8">
        <v>1</v>
      </c>
      <c r="R8" s="8">
        <v>1</v>
      </c>
      <c r="S8" s="9">
        <f>R8/Q8</f>
        <v>1</v>
      </c>
      <c r="T8" s="8">
        <v>12</v>
      </c>
      <c r="U8" s="8">
        <v>7</v>
      </c>
      <c r="V8" s="9">
        <f>U8/T8</f>
        <v>0.583333333333333</v>
      </c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>
        <v>1</v>
      </c>
      <c r="AM8" s="8">
        <v>1</v>
      </c>
      <c r="AN8" s="9">
        <f t="shared" si="7"/>
        <v>1</v>
      </c>
      <c r="AO8" s="8"/>
      <c r="AP8" s="8"/>
      <c r="AQ8" s="9"/>
      <c r="AR8" s="8"/>
      <c r="AS8" s="8"/>
      <c r="AT8" s="9"/>
      <c r="AU8" s="8"/>
      <c r="AV8" s="8"/>
      <c r="AW8" s="9"/>
      <c r="AX8" s="22">
        <f t="shared" si="3"/>
        <v>179</v>
      </c>
      <c r="AY8" s="8">
        <f t="shared" si="4"/>
        <v>166</v>
      </c>
      <c r="AZ8" s="23">
        <f t="shared" si="5"/>
        <v>0.927374301675978</v>
      </c>
    </row>
    <row r="9" spans="1:52">
      <c r="A9" s="10" t="s">
        <v>26</v>
      </c>
      <c r="B9" s="11">
        <f>SUM(B4:B8)</f>
        <v>78</v>
      </c>
      <c r="C9" s="11">
        <f>SUM(C4:C8)</f>
        <v>67</v>
      </c>
      <c r="D9" s="12">
        <f t="shared" si="0"/>
        <v>0.858974358974359</v>
      </c>
      <c r="E9" s="11"/>
      <c r="F9" s="11"/>
      <c r="G9" s="12"/>
      <c r="H9" s="11">
        <f>SUM(H4:H8)</f>
        <v>49</v>
      </c>
      <c r="I9" s="11">
        <f>SUM(I4:I8)</f>
        <v>35</v>
      </c>
      <c r="J9" s="12">
        <f>I9/H9</f>
        <v>0.714285714285714</v>
      </c>
      <c r="K9" s="11">
        <f>SUM(K4:K8)</f>
        <v>334</v>
      </c>
      <c r="L9" s="11">
        <f>SUM(L4:L8)</f>
        <v>274</v>
      </c>
      <c r="M9" s="12">
        <f t="shared" si="1"/>
        <v>0.820359281437126</v>
      </c>
      <c r="N9" s="11">
        <f>SUM(N4:N8)</f>
        <v>146</v>
      </c>
      <c r="O9" s="11">
        <f>SUM(O4:O8)</f>
        <v>123</v>
      </c>
      <c r="P9" s="12">
        <f>O9/N9</f>
        <v>0.842465753424658</v>
      </c>
      <c r="Q9" s="11">
        <f>SUM(Q4:Q8)</f>
        <v>21</v>
      </c>
      <c r="R9" s="11">
        <f>SUM(R4:R8)</f>
        <v>18</v>
      </c>
      <c r="S9" s="12">
        <f t="shared" si="6"/>
        <v>0.857142857142857</v>
      </c>
      <c r="T9" s="11">
        <f>SUM(T4:T8)</f>
        <v>57</v>
      </c>
      <c r="U9" s="11">
        <f>SUM(U4:U8)</f>
        <v>42</v>
      </c>
      <c r="V9" s="12">
        <f>U9/T9</f>
        <v>0.736842105263158</v>
      </c>
      <c r="W9" s="11">
        <f>SUM(W4:W8)</f>
        <v>5</v>
      </c>
      <c r="X9" s="11">
        <f>SUM(X4:X8)</f>
        <v>1</v>
      </c>
      <c r="Y9" s="12">
        <f>X9/W9</f>
        <v>0.2</v>
      </c>
      <c r="Z9" s="11">
        <f>SUM(Z4:Z8)</f>
        <v>173</v>
      </c>
      <c r="AA9" s="11">
        <f>SUM(AA4:AA8)</f>
        <v>132</v>
      </c>
      <c r="AB9" s="12">
        <f>AA9/Z9</f>
        <v>0.763005780346821</v>
      </c>
      <c r="AC9" s="11">
        <f>SUM(AC4:AC8)</f>
        <v>48</v>
      </c>
      <c r="AD9" s="11">
        <f>SUM(AD4:AD8)</f>
        <v>36</v>
      </c>
      <c r="AE9" s="12">
        <f>AD9/AC9</f>
        <v>0.75</v>
      </c>
      <c r="AF9" s="11">
        <f>SUM(AF4:AF8)</f>
        <v>19</v>
      </c>
      <c r="AG9" s="11">
        <f>SUM(AG4:AG8)</f>
        <v>12</v>
      </c>
      <c r="AH9" s="12">
        <f>AG9/AF9</f>
        <v>0.631578947368421</v>
      </c>
      <c r="AI9" s="11">
        <f>SUM(AI4:AI8)</f>
        <v>196</v>
      </c>
      <c r="AJ9" s="11">
        <f>SUM(AJ4:AJ8)</f>
        <v>142</v>
      </c>
      <c r="AK9" s="12">
        <f t="shared" si="2"/>
        <v>0.724489795918367</v>
      </c>
      <c r="AL9" s="11">
        <f>SUM(AL4:AL8)</f>
        <v>40</v>
      </c>
      <c r="AM9" s="11">
        <f>SUM(AM4:AM8)</f>
        <v>36</v>
      </c>
      <c r="AN9" s="12">
        <f t="shared" si="7"/>
        <v>0.9</v>
      </c>
      <c r="AO9" s="11">
        <f>SUM(AO4:AO8)</f>
        <v>13</v>
      </c>
      <c r="AP9" s="11">
        <f>SUM(AP4:AP8)</f>
        <v>8</v>
      </c>
      <c r="AQ9" s="12">
        <f>AP9/AO9</f>
        <v>0.615384615384615</v>
      </c>
      <c r="AR9" s="11"/>
      <c r="AS9" s="11"/>
      <c r="AT9" s="12"/>
      <c r="AU9" s="11">
        <f>SUM(AU4:AU8)</f>
        <v>6</v>
      </c>
      <c r="AV9" s="11">
        <f>SUM(AV4:AV8)</f>
        <v>2</v>
      </c>
      <c r="AW9" s="12">
        <f>AV9/AU9</f>
        <v>0.333333333333333</v>
      </c>
      <c r="AX9" s="24">
        <f t="shared" si="3"/>
        <v>1185</v>
      </c>
      <c r="AY9" s="11">
        <f t="shared" si="4"/>
        <v>928</v>
      </c>
      <c r="AZ9" s="25">
        <f t="shared" si="5"/>
        <v>0.783122362869198</v>
      </c>
    </row>
    <row r="10" spans="1:52">
      <c r="A10" s="7" t="s">
        <v>27</v>
      </c>
      <c r="B10" s="8">
        <v>254</v>
      </c>
      <c r="C10" s="8">
        <v>252</v>
      </c>
      <c r="D10" s="9">
        <f t="shared" si="0"/>
        <v>0.992125984251969</v>
      </c>
      <c r="E10" s="8">
        <v>52</v>
      </c>
      <c r="F10" s="8">
        <v>52</v>
      </c>
      <c r="G10" s="9">
        <f>F10/E10</f>
        <v>1</v>
      </c>
      <c r="H10" s="8">
        <v>44</v>
      </c>
      <c r="I10" s="8">
        <v>43</v>
      </c>
      <c r="J10" s="9">
        <f>I10/H10</f>
        <v>0.977272727272727</v>
      </c>
      <c r="K10" s="8">
        <v>116</v>
      </c>
      <c r="L10" s="8">
        <v>111</v>
      </c>
      <c r="M10" s="9">
        <f t="shared" si="1"/>
        <v>0.956896551724138</v>
      </c>
      <c r="N10" s="8">
        <v>94</v>
      </c>
      <c r="O10" s="8">
        <v>90</v>
      </c>
      <c r="P10" s="9">
        <f>O10/N10</f>
        <v>0.957446808510638</v>
      </c>
      <c r="Q10" s="8">
        <v>9</v>
      </c>
      <c r="R10" s="8">
        <v>9</v>
      </c>
      <c r="S10" s="9">
        <f t="shared" si="6"/>
        <v>1</v>
      </c>
      <c r="T10" s="8"/>
      <c r="U10" s="8"/>
      <c r="V10" s="9"/>
      <c r="W10" s="8"/>
      <c r="X10" s="8"/>
      <c r="Y10" s="9"/>
      <c r="Z10" s="8">
        <v>21</v>
      </c>
      <c r="AA10" s="8">
        <v>20</v>
      </c>
      <c r="AB10" s="9">
        <f>AA10/Z10</f>
        <v>0.952380952380952</v>
      </c>
      <c r="AC10" s="8">
        <v>65</v>
      </c>
      <c r="AD10" s="8">
        <v>61</v>
      </c>
      <c r="AE10" s="9">
        <f>AD10/AC10</f>
        <v>0.938461538461538</v>
      </c>
      <c r="AF10" s="8">
        <v>184</v>
      </c>
      <c r="AG10" s="8">
        <v>182</v>
      </c>
      <c r="AH10" s="9">
        <f>AG10/AF10</f>
        <v>0.989130434782609</v>
      </c>
      <c r="AI10" s="8">
        <v>49</v>
      </c>
      <c r="AJ10" s="8">
        <v>48</v>
      </c>
      <c r="AK10" s="9">
        <f t="shared" si="2"/>
        <v>0.979591836734694</v>
      </c>
      <c r="AL10" s="8">
        <v>10</v>
      </c>
      <c r="AM10" s="8">
        <v>9</v>
      </c>
      <c r="AN10" s="9">
        <f t="shared" si="7"/>
        <v>0.9</v>
      </c>
      <c r="AO10" s="8">
        <v>4</v>
      </c>
      <c r="AP10" s="8">
        <v>4</v>
      </c>
      <c r="AQ10" s="9">
        <f>AP10/AO10</f>
        <v>1</v>
      </c>
      <c r="AR10" s="8"/>
      <c r="AS10" s="8"/>
      <c r="AT10" s="9"/>
      <c r="AU10" s="8">
        <v>4</v>
      </c>
      <c r="AV10" s="8">
        <v>4</v>
      </c>
      <c r="AW10" s="9">
        <f>AV10/AU10</f>
        <v>1</v>
      </c>
      <c r="AX10" s="26">
        <f t="shared" si="3"/>
        <v>906</v>
      </c>
      <c r="AY10" s="8">
        <f t="shared" si="4"/>
        <v>885</v>
      </c>
      <c r="AZ10" s="23">
        <f t="shared" si="5"/>
        <v>0.97682119205298</v>
      </c>
    </row>
    <row r="11" spans="1:52">
      <c r="A11" s="7" t="s">
        <v>28</v>
      </c>
      <c r="B11" s="8">
        <v>73</v>
      </c>
      <c r="C11" s="8">
        <v>70</v>
      </c>
      <c r="D11" s="9">
        <f t="shared" si="0"/>
        <v>0.958904109589041</v>
      </c>
      <c r="E11" s="8">
        <v>40</v>
      </c>
      <c r="F11" s="8">
        <v>35</v>
      </c>
      <c r="G11" s="9">
        <f>F11/E11</f>
        <v>0.875</v>
      </c>
      <c r="H11" s="8"/>
      <c r="I11" s="8"/>
      <c r="J11" s="9"/>
      <c r="K11" s="8">
        <v>57</v>
      </c>
      <c r="L11" s="8">
        <v>57</v>
      </c>
      <c r="M11" s="9">
        <f t="shared" si="1"/>
        <v>1</v>
      </c>
      <c r="N11" s="8">
        <v>14</v>
      </c>
      <c r="O11" s="8">
        <v>12</v>
      </c>
      <c r="P11" s="9">
        <f>O11/N11</f>
        <v>0.857142857142857</v>
      </c>
      <c r="Q11" s="8">
        <v>10</v>
      </c>
      <c r="R11" s="8">
        <v>10</v>
      </c>
      <c r="S11" s="9">
        <f t="shared" si="6"/>
        <v>1</v>
      </c>
      <c r="T11" s="8"/>
      <c r="U11" s="8"/>
      <c r="V11" s="9"/>
      <c r="W11" s="8"/>
      <c r="X11" s="8"/>
      <c r="Y11" s="9"/>
      <c r="Z11" s="8"/>
      <c r="AA11" s="8"/>
      <c r="AB11" s="9"/>
      <c r="AC11" s="8">
        <v>188</v>
      </c>
      <c r="AD11" s="8">
        <v>187</v>
      </c>
      <c r="AE11" s="9">
        <f>AD11/AC11</f>
        <v>0.99468085106383</v>
      </c>
      <c r="AF11" s="8">
        <v>24</v>
      </c>
      <c r="AG11" s="8">
        <v>24</v>
      </c>
      <c r="AH11" s="9">
        <f>AG11/AF11</f>
        <v>1</v>
      </c>
      <c r="AI11" s="8"/>
      <c r="AJ11" s="8"/>
      <c r="AK11" s="9"/>
      <c r="AL11" s="8">
        <v>1</v>
      </c>
      <c r="AM11" s="8">
        <v>1</v>
      </c>
      <c r="AN11" s="9">
        <f t="shared" si="7"/>
        <v>1</v>
      </c>
      <c r="AO11" s="8"/>
      <c r="AP11" s="8"/>
      <c r="AQ11" s="9"/>
      <c r="AR11" s="8"/>
      <c r="AS11" s="8"/>
      <c r="AT11" s="9"/>
      <c r="AU11" s="8"/>
      <c r="AV11" s="8"/>
      <c r="AW11" s="9"/>
      <c r="AX11" s="26">
        <f t="shared" si="3"/>
        <v>407</v>
      </c>
      <c r="AY11" s="8">
        <f t="shared" si="4"/>
        <v>396</v>
      </c>
      <c r="AZ11" s="23">
        <f t="shared" si="5"/>
        <v>0.972972972972973</v>
      </c>
    </row>
    <row r="12" spans="1:52">
      <c r="A12" s="7" t="s">
        <v>29</v>
      </c>
      <c r="B12" s="8">
        <v>92</v>
      </c>
      <c r="C12" s="8">
        <v>86</v>
      </c>
      <c r="D12" s="9">
        <f t="shared" si="0"/>
        <v>0.934782608695652</v>
      </c>
      <c r="E12" s="8">
        <v>1</v>
      </c>
      <c r="F12" s="8">
        <v>1</v>
      </c>
      <c r="G12" s="9">
        <f>F12/E12</f>
        <v>1</v>
      </c>
      <c r="H12" s="8"/>
      <c r="I12" s="8"/>
      <c r="J12" s="9"/>
      <c r="K12" s="8">
        <v>43</v>
      </c>
      <c r="L12" s="8">
        <v>42</v>
      </c>
      <c r="M12" s="9">
        <f t="shared" si="1"/>
        <v>0.976744186046512</v>
      </c>
      <c r="N12" s="8">
        <v>15</v>
      </c>
      <c r="O12" s="8">
        <v>14</v>
      </c>
      <c r="P12" s="9">
        <f>O12/N12</f>
        <v>0.933333333333333</v>
      </c>
      <c r="Q12" s="8">
        <v>17</v>
      </c>
      <c r="R12" s="8">
        <v>16</v>
      </c>
      <c r="S12" s="9">
        <f t="shared" si="6"/>
        <v>0.941176470588235</v>
      </c>
      <c r="T12" s="8"/>
      <c r="U12" s="8"/>
      <c r="V12" s="9"/>
      <c r="W12" s="8"/>
      <c r="X12" s="8"/>
      <c r="Y12" s="9"/>
      <c r="Z12" s="8">
        <v>1</v>
      </c>
      <c r="AA12" s="8">
        <v>1</v>
      </c>
      <c r="AB12" s="9">
        <f>AA12/Z12</f>
        <v>1</v>
      </c>
      <c r="AC12" s="8">
        <v>3</v>
      </c>
      <c r="AD12" s="8">
        <v>3</v>
      </c>
      <c r="AE12" s="9">
        <f>AD12/AC12</f>
        <v>1</v>
      </c>
      <c r="AF12" s="8">
        <v>46</v>
      </c>
      <c r="AG12" s="8">
        <v>44</v>
      </c>
      <c r="AH12" s="9">
        <f>AG12/AF12</f>
        <v>0.956521739130435</v>
      </c>
      <c r="AI12" s="8">
        <v>24</v>
      </c>
      <c r="AJ12" s="8">
        <v>21</v>
      </c>
      <c r="AK12" s="9">
        <f t="shared" si="2"/>
        <v>0.875</v>
      </c>
      <c r="AL12" s="8">
        <v>5</v>
      </c>
      <c r="AM12" s="8">
        <v>5</v>
      </c>
      <c r="AN12" s="9">
        <f t="shared" si="7"/>
        <v>1</v>
      </c>
      <c r="AO12" s="8"/>
      <c r="AP12" s="8"/>
      <c r="AQ12" s="9"/>
      <c r="AR12" s="8"/>
      <c r="AS12" s="8"/>
      <c r="AT12" s="9"/>
      <c r="AU12" s="8">
        <v>4</v>
      </c>
      <c r="AV12" s="8">
        <v>4</v>
      </c>
      <c r="AW12" s="9">
        <f>AV12/AU12</f>
        <v>1</v>
      </c>
      <c r="AX12" s="26">
        <f t="shared" si="3"/>
        <v>251</v>
      </c>
      <c r="AY12" s="8">
        <f t="shared" si="4"/>
        <v>237</v>
      </c>
      <c r="AZ12" s="23">
        <f t="shared" si="5"/>
        <v>0.944223107569721</v>
      </c>
    </row>
    <row r="13" spans="1:52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26"/>
      <c r="AY13" s="8"/>
      <c r="AZ13" s="23"/>
    </row>
    <row r="14" spans="1:52">
      <c r="A14" s="7" t="s">
        <v>31</v>
      </c>
      <c r="B14" s="8">
        <v>104</v>
      </c>
      <c r="C14" s="8">
        <v>96</v>
      </c>
      <c r="D14" s="9">
        <f>C14/B14</f>
        <v>0.923076923076923</v>
      </c>
      <c r="E14" s="8">
        <v>156</v>
      </c>
      <c r="F14" s="8">
        <v>152</v>
      </c>
      <c r="G14" s="9">
        <f>F14/E14</f>
        <v>0.974358974358974</v>
      </c>
      <c r="H14" s="8"/>
      <c r="I14" s="8"/>
      <c r="J14" s="9"/>
      <c r="K14" s="8"/>
      <c r="L14" s="8"/>
      <c r="M14" s="9"/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8"/>
      <c r="AV14" s="8"/>
      <c r="AW14" s="9"/>
      <c r="AX14" s="26">
        <f t="shared" si="3"/>
        <v>260</v>
      </c>
      <c r="AY14" s="8">
        <f t="shared" si="4"/>
        <v>248</v>
      </c>
      <c r="AZ14" s="23">
        <f t="shared" ref="AZ14:AZ27" si="8">AY14/AX14</f>
        <v>0.953846153846154</v>
      </c>
    </row>
    <row r="15" spans="1:52">
      <c r="A15" s="7" t="s">
        <v>32</v>
      </c>
      <c r="B15" s="8">
        <v>4</v>
      </c>
      <c r="C15" s="8">
        <v>4</v>
      </c>
      <c r="D15" s="9">
        <f>C15/B15</f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26">
        <f t="shared" si="3"/>
        <v>4</v>
      </c>
      <c r="AY15" s="8">
        <f t="shared" si="4"/>
        <v>4</v>
      </c>
      <c r="AZ15" s="23">
        <f t="shared" si="8"/>
        <v>1</v>
      </c>
    </row>
    <row r="16" spans="1:52">
      <c r="A16" s="7" t="s">
        <v>33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26"/>
      <c r="AY16" s="8"/>
      <c r="AZ16" s="23"/>
    </row>
    <row r="17" spans="1:52">
      <c r="A17" s="7" t="s">
        <v>34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26"/>
      <c r="AY17" s="8"/>
      <c r="AZ17" s="23"/>
    </row>
    <row r="18" spans="1:52">
      <c r="A18" s="7" t="s">
        <v>35</v>
      </c>
      <c r="B18" s="8">
        <v>3</v>
      </c>
      <c r="C18" s="8">
        <v>3</v>
      </c>
      <c r="D18" s="9">
        <f>C18/B18</f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26">
        <f t="shared" si="3"/>
        <v>3</v>
      </c>
      <c r="AY18" s="8">
        <f t="shared" si="4"/>
        <v>3</v>
      </c>
      <c r="AZ18" s="23">
        <f>AY18/AX18</f>
        <v>1</v>
      </c>
    </row>
    <row r="19" spans="1:52">
      <c r="A19" s="7" t="s">
        <v>36</v>
      </c>
      <c r="B19" s="8">
        <v>1</v>
      </c>
      <c r="C19" s="8">
        <v>1</v>
      </c>
      <c r="D19" s="9">
        <f t="shared" ref="D19:D26" si="9">C19/B19</f>
        <v>1</v>
      </c>
      <c r="E19" s="8"/>
      <c r="F19" s="8"/>
      <c r="G19" s="9"/>
      <c r="H19" s="8"/>
      <c r="I19" s="8"/>
      <c r="J19" s="9"/>
      <c r="K19" s="8">
        <v>1</v>
      </c>
      <c r="L19" s="8">
        <v>1</v>
      </c>
      <c r="M19" s="9">
        <f t="shared" ref="M19:M29" si="10">L19/K19</f>
        <v>1</v>
      </c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26">
        <f t="shared" si="3"/>
        <v>2</v>
      </c>
      <c r="AY19" s="8">
        <f t="shared" si="4"/>
        <v>2</v>
      </c>
      <c r="AZ19" s="23">
        <f t="shared" si="8"/>
        <v>1</v>
      </c>
    </row>
    <row r="20" spans="1:52">
      <c r="A20" s="7" t="s">
        <v>37</v>
      </c>
      <c r="B20" s="8"/>
      <c r="C20" s="8"/>
      <c r="D20" s="9"/>
      <c r="E20" s="8">
        <v>9</v>
      </c>
      <c r="F20" s="8">
        <v>8</v>
      </c>
      <c r="G20" s="9">
        <f>F20/E20</f>
        <v>0.888888888888889</v>
      </c>
      <c r="H20" s="8"/>
      <c r="I20" s="8"/>
      <c r="J20" s="9"/>
      <c r="K20" s="8">
        <v>3</v>
      </c>
      <c r="L20" s="8">
        <v>3</v>
      </c>
      <c r="M20" s="9">
        <f t="shared" si="10"/>
        <v>1</v>
      </c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26">
        <f t="shared" si="3"/>
        <v>12</v>
      </c>
      <c r="AY20" s="8">
        <f t="shared" si="4"/>
        <v>11</v>
      </c>
      <c r="AZ20" s="23">
        <f t="shared" si="8"/>
        <v>0.916666666666667</v>
      </c>
    </row>
    <row r="21" spans="1:52">
      <c r="A21" s="7" t="s">
        <v>38</v>
      </c>
      <c r="B21" s="8"/>
      <c r="C21" s="8"/>
      <c r="D21" s="9"/>
      <c r="E21" s="8">
        <v>5</v>
      </c>
      <c r="F21" s="8">
        <v>2</v>
      </c>
      <c r="G21" s="9">
        <f>F21/E21</f>
        <v>0.4</v>
      </c>
      <c r="H21" s="8"/>
      <c r="I21" s="8"/>
      <c r="J21" s="9"/>
      <c r="K21" s="8"/>
      <c r="L21" s="8"/>
      <c r="M21" s="9"/>
      <c r="N21" s="8">
        <v>1</v>
      </c>
      <c r="O21" s="8">
        <v>1</v>
      </c>
      <c r="P21" s="9">
        <f>O21/N21</f>
        <v>1</v>
      </c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26">
        <f t="shared" si="3"/>
        <v>6</v>
      </c>
      <c r="AY21" s="8">
        <f t="shared" si="4"/>
        <v>3</v>
      </c>
      <c r="AZ21" s="23">
        <f t="shared" si="8"/>
        <v>0.5</v>
      </c>
    </row>
    <row r="22" spans="1:52">
      <c r="A22" s="10" t="s">
        <v>39</v>
      </c>
      <c r="B22" s="11">
        <f t="shared" ref="B22:I22" si="11">SUM(B10:B21)</f>
        <v>531</v>
      </c>
      <c r="C22" s="11">
        <f t="shared" si="11"/>
        <v>512</v>
      </c>
      <c r="D22" s="12">
        <f t="shared" si="9"/>
        <v>0.964218455743879</v>
      </c>
      <c r="E22" s="11">
        <f t="shared" si="11"/>
        <v>263</v>
      </c>
      <c r="F22" s="11">
        <f t="shared" si="11"/>
        <v>250</v>
      </c>
      <c r="G22" s="12">
        <f>F22/E22</f>
        <v>0.950570342205323</v>
      </c>
      <c r="H22" s="11">
        <f t="shared" si="11"/>
        <v>44</v>
      </c>
      <c r="I22" s="11">
        <f t="shared" si="11"/>
        <v>43</v>
      </c>
      <c r="J22" s="12">
        <f>I22/H22</f>
        <v>0.977272727272727</v>
      </c>
      <c r="K22" s="11">
        <f>SUM(K10:K21)</f>
        <v>220</v>
      </c>
      <c r="L22" s="11">
        <f>SUM(L10:L21)</f>
        <v>214</v>
      </c>
      <c r="M22" s="12">
        <f t="shared" si="10"/>
        <v>0.972727272727273</v>
      </c>
      <c r="N22" s="11">
        <f>SUM(N10:N21)</f>
        <v>124</v>
      </c>
      <c r="O22" s="11">
        <f>SUM(O10:O21)</f>
        <v>117</v>
      </c>
      <c r="P22" s="12">
        <f>O22/N22</f>
        <v>0.943548387096774</v>
      </c>
      <c r="Q22" s="11">
        <f>SUM(Q10:Q21)</f>
        <v>36</v>
      </c>
      <c r="R22" s="11">
        <f>SUM(R10:R21)</f>
        <v>35</v>
      </c>
      <c r="S22" s="12">
        <f>R22/Q22</f>
        <v>0.972222222222222</v>
      </c>
      <c r="T22" s="11"/>
      <c r="U22" s="11"/>
      <c r="V22" s="12"/>
      <c r="W22" s="11"/>
      <c r="X22" s="11"/>
      <c r="Y22" s="12"/>
      <c r="Z22" s="11">
        <f>SUM(Z10:Z21)</f>
        <v>22</v>
      </c>
      <c r="AA22" s="11">
        <f>SUM(AA10:AA21)</f>
        <v>21</v>
      </c>
      <c r="AB22" s="12">
        <f>AA22/Z22</f>
        <v>0.954545454545455</v>
      </c>
      <c r="AC22" s="11">
        <f>SUM(AC10:AC21)</f>
        <v>256</v>
      </c>
      <c r="AD22" s="11">
        <f>SUM(AD10:AD21)</f>
        <v>251</v>
      </c>
      <c r="AE22" s="12">
        <f>AD22/AC22</f>
        <v>0.98046875</v>
      </c>
      <c r="AF22" s="11">
        <f>SUM(AF10:AF21)</f>
        <v>254</v>
      </c>
      <c r="AG22" s="11">
        <f>SUM(AG10:AG21)</f>
        <v>250</v>
      </c>
      <c r="AH22" s="12">
        <f>AG22/AF22</f>
        <v>0.984251968503937</v>
      </c>
      <c r="AI22" s="11">
        <f>SUM(AI10:AI21)</f>
        <v>73</v>
      </c>
      <c r="AJ22" s="11">
        <f>SUM(AJ10:AJ21)</f>
        <v>69</v>
      </c>
      <c r="AK22" s="12">
        <f>AJ22/AI22</f>
        <v>0.945205479452055</v>
      </c>
      <c r="AL22" s="11">
        <f>SUM(AL10:AL21)</f>
        <v>16</v>
      </c>
      <c r="AM22" s="11">
        <f>SUM(AM10:AM21)</f>
        <v>15</v>
      </c>
      <c r="AN22" s="12">
        <f t="shared" ref="AN22:AN27" si="12">AM22/AL22</f>
        <v>0.9375</v>
      </c>
      <c r="AO22" s="11">
        <f>SUM(AO10:AO21)</f>
        <v>4</v>
      </c>
      <c r="AP22" s="11">
        <f>SUM(AP10:AP21)</f>
        <v>4</v>
      </c>
      <c r="AQ22" s="12">
        <f>AP22/AO22</f>
        <v>1</v>
      </c>
      <c r="AR22" s="11"/>
      <c r="AS22" s="11"/>
      <c r="AT22" s="12"/>
      <c r="AU22" s="11">
        <f>SUM(AU10:AU21)</f>
        <v>8</v>
      </c>
      <c r="AV22" s="11">
        <f>SUM(AV10:AV21)</f>
        <v>8</v>
      </c>
      <c r="AW22" s="12">
        <f>AV22/AU22</f>
        <v>1</v>
      </c>
      <c r="AX22" s="24">
        <f t="shared" si="3"/>
        <v>1851</v>
      </c>
      <c r="AY22" s="11">
        <f t="shared" si="4"/>
        <v>1789</v>
      </c>
      <c r="AZ22" s="25">
        <f t="shared" si="8"/>
        <v>0.966504592112372</v>
      </c>
    </row>
    <row r="23" spans="1:52">
      <c r="A23" s="10" t="s">
        <v>40</v>
      </c>
      <c r="B23" s="11">
        <f>B9+B22</f>
        <v>609</v>
      </c>
      <c r="C23" s="11">
        <f>C9+C22</f>
        <v>579</v>
      </c>
      <c r="D23" s="12">
        <f t="shared" si="9"/>
        <v>0.950738916256158</v>
      </c>
      <c r="E23" s="11">
        <f>E9+E22</f>
        <v>263</v>
      </c>
      <c r="F23" s="11">
        <f>F9+F22</f>
        <v>250</v>
      </c>
      <c r="G23" s="12">
        <f>F23/E23</f>
        <v>0.950570342205323</v>
      </c>
      <c r="H23" s="11">
        <f>H9+H22</f>
        <v>93</v>
      </c>
      <c r="I23" s="11">
        <f>I9+I22</f>
        <v>78</v>
      </c>
      <c r="J23" s="12">
        <f>I23/H23</f>
        <v>0.838709677419355</v>
      </c>
      <c r="K23" s="11">
        <f>K9+K22</f>
        <v>554</v>
      </c>
      <c r="L23" s="11">
        <f>L9+L22</f>
        <v>488</v>
      </c>
      <c r="M23" s="12">
        <f t="shared" si="10"/>
        <v>0.88086642599278</v>
      </c>
      <c r="N23" s="11">
        <f>N9+N22</f>
        <v>270</v>
      </c>
      <c r="O23" s="11">
        <f>O9+O22</f>
        <v>240</v>
      </c>
      <c r="P23" s="12">
        <f>O23/N23</f>
        <v>0.888888888888889</v>
      </c>
      <c r="Q23" s="11">
        <f>Q9+Q22</f>
        <v>57</v>
      </c>
      <c r="R23" s="11">
        <f>R9+R22</f>
        <v>53</v>
      </c>
      <c r="S23" s="12">
        <f>R23/Q23</f>
        <v>0.929824561403509</v>
      </c>
      <c r="T23" s="11">
        <f>T9+T22</f>
        <v>57</v>
      </c>
      <c r="U23" s="11">
        <f>U9+U22</f>
        <v>42</v>
      </c>
      <c r="V23" s="12">
        <f>U23/T23</f>
        <v>0.736842105263158</v>
      </c>
      <c r="W23" s="11">
        <f>W9+W22</f>
        <v>5</v>
      </c>
      <c r="X23" s="11">
        <f>X9+X22</f>
        <v>1</v>
      </c>
      <c r="Y23" s="12">
        <f>X23/W23</f>
        <v>0.2</v>
      </c>
      <c r="Z23" s="11">
        <f>Z9+Z22</f>
        <v>195</v>
      </c>
      <c r="AA23" s="11">
        <f>AA9+AA22</f>
        <v>153</v>
      </c>
      <c r="AB23" s="12">
        <f>AA23/Z23</f>
        <v>0.784615384615385</v>
      </c>
      <c r="AC23" s="11">
        <f>AC9+AC22</f>
        <v>304</v>
      </c>
      <c r="AD23" s="11">
        <f>AD9+AD22</f>
        <v>287</v>
      </c>
      <c r="AE23" s="12">
        <f>AD23/AC23</f>
        <v>0.944078947368421</v>
      </c>
      <c r="AF23" s="11">
        <f>AF9+AF22</f>
        <v>273</v>
      </c>
      <c r="AG23" s="11">
        <f>AG9+AG22</f>
        <v>262</v>
      </c>
      <c r="AH23" s="12">
        <f>AG23/AF23</f>
        <v>0.95970695970696</v>
      </c>
      <c r="AI23" s="11">
        <f>AI9+AI22</f>
        <v>269</v>
      </c>
      <c r="AJ23" s="11">
        <f>AJ9+AJ22</f>
        <v>211</v>
      </c>
      <c r="AK23" s="12">
        <f>AJ23/AI23</f>
        <v>0.784386617100372</v>
      </c>
      <c r="AL23" s="11">
        <f>AL9+AL22</f>
        <v>56</v>
      </c>
      <c r="AM23" s="11">
        <f>AM9+AM22</f>
        <v>51</v>
      </c>
      <c r="AN23" s="12">
        <f t="shared" si="12"/>
        <v>0.910714285714286</v>
      </c>
      <c r="AO23" s="11">
        <f>AO9+AO22</f>
        <v>17</v>
      </c>
      <c r="AP23" s="11">
        <f>AP9+AP22</f>
        <v>12</v>
      </c>
      <c r="AQ23" s="12">
        <f>AP23/AO23</f>
        <v>0.705882352941177</v>
      </c>
      <c r="AR23" s="11"/>
      <c r="AS23" s="11"/>
      <c r="AT23" s="12"/>
      <c r="AU23" s="11">
        <f>AU9+AU22</f>
        <v>14</v>
      </c>
      <c r="AV23" s="11">
        <f>AV9+AV22</f>
        <v>10</v>
      </c>
      <c r="AW23" s="12">
        <f>AV23/AU23</f>
        <v>0.714285714285714</v>
      </c>
      <c r="AX23" s="24">
        <f t="shared" si="3"/>
        <v>3036</v>
      </c>
      <c r="AY23" s="11">
        <f t="shared" si="4"/>
        <v>2717</v>
      </c>
      <c r="AZ23" s="25">
        <f t="shared" si="8"/>
        <v>0.894927536231884</v>
      </c>
    </row>
    <row r="24" spans="1:52">
      <c r="A24" s="7" t="s">
        <v>41</v>
      </c>
      <c r="B24" s="8">
        <v>9</v>
      </c>
      <c r="C24" s="8">
        <v>9</v>
      </c>
      <c r="D24" s="9">
        <f t="shared" si="9"/>
        <v>1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/>
      <c r="AD24" s="8"/>
      <c r="AE24" s="9"/>
      <c r="AF24" s="8"/>
      <c r="AG24" s="8"/>
      <c r="AH24" s="9"/>
      <c r="AI24" s="8"/>
      <c r="AJ24" s="8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8"/>
      <c r="AV24" s="8"/>
      <c r="AW24" s="9"/>
      <c r="AX24" s="26">
        <f t="shared" si="3"/>
        <v>9</v>
      </c>
      <c r="AY24" s="8">
        <f t="shared" si="4"/>
        <v>9</v>
      </c>
      <c r="AZ24" s="23">
        <f t="shared" si="8"/>
        <v>1</v>
      </c>
    </row>
    <row r="25" spans="1:52">
      <c r="A25" s="7" t="s">
        <v>42</v>
      </c>
      <c r="B25" s="8">
        <v>1</v>
      </c>
      <c r="C25" s="8">
        <v>1</v>
      </c>
      <c r="D25" s="9">
        <f t="shared" si="9"/>
        <v>1</v>
      </c>
      <c r="E25" s="8"/>
      <c r="F25" s="8"/>
      <c r="G25" s="9"/>
      <c r="H25" s="8"/>
      <c r="I25" s="8"/>
      <c r="J25" s="9"/>
      <c r="K25" s="8">
        <v>1</v>
      </c>
      <c r="L25" s="8">
        <v>1</v>
      </c>
      <c r="M25" s="9">
        <f t="shared" si="10"/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>
        <v>1</v>
      </c>
      <c r="AG25" s="8">
        <v>1</v>
      </c>
      <c r="AH25" s="9">
        <f>AG25/AF25</f>
        <v>1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8"/>
      <c r="AV25" s="8"/>
      <c r="AW25" s="9"/>
      <c r="AX25" s="26">
        <f t="shared" si="3"/>
        <v>3</v>
      </c>
      <c r="AY25" s="8">
        <f t="shared" si="4"/>
        <v>3</v>
      </c>
      <c r="AZ25" s="23">
        <f t="shared" si="8"/>
        <v>1</v>
      </c>
    </row>
    <row r="26" spans="1:52">
      <c r="A26" s="7" t="s">
        <v>43</v>
      </c>
      <c r="B26" s="8">
        <v>19</v>
      </c>
      <c r="C26" s="8">
        <v>19</v>
      </c>
      <c r="D26" s="9">
        <f t="shared" si="9"/>
        <v>1</v>
      </c>
      <c r="E26" s="8"/>
      <c r="F26" s="8"/>
      <c r="G26" s="9"/>
      <c r="H26" s="8"/>
      <c r="I26" s="8"/>
      <c r="J26" s="9"/>
      <c r="K26" s="8">
        <v>12</v>
      </c>
      <c r="L26" s="8">
        <v>12</v>
      </c>
      <c r="M26" s="9">
        <f t="shared" si="10"/>
        <v>1</v>
      </c>
      <c r="N26" s="8"/>
      <c r="O26" s="8"/>
      <c r="P26" s="9"/>
      <c r="Q26" s="8">
        <v>1</v>
      </c>
      <c r="R26" s="8">
        <v>1</v>
      </c>
      <c r="S26" s="9">
        <f>R26/Q26</f>
        <v>1</v>
      </c>
      <c r="T26" s="8"/>
      <c r="U26" s="8"/>
      <c r="V26" s="9"/>
      <c r="W26" s="8"/>
      <c r="X26" s="8"/>
      <c r="Y26" s="9"/>
      <c r="Z26" s="8"/>
      <c r="AA26" s="8"/>
      <c r="AB26" s="9"/>
      <c r="AC26" s="8">
        <v>1</v>
      </c>
      <c r="AD26" s="8">
        <v>1</v>
      </c>
      <c r="AE26" s="9">
        <f>AD26/AC26</f>
        <v>1</v>
      </c>
      <c r="AF26" s="8">
        <v>2</v>
      </c>
      <c r="AG26" s="8">
        <v>2</v>
      </c>
      <c r="AH26" s="9">
        <f>AG26/AF26</f>
        <v>1</v>
      </c>
      <c r="AI26" s="8"/>
      <c r="AJ26" s="8"/>
      <c r="AK26" s="9"/>
      <c r="AL26" s="8"/>
      <c r="AM26" s="8"/>
      <c r="AN26" s="9"/>
      <c r="AO26" s="8">
        <v>1</v>
      </c>
      <c r="AP26" s="8">
        <v>1</v>
      </c>
      <c r="AQ26" s="9">
        <f>AP26/AO26</f>
        <v>1</v>
      </c>
      <c r="AR26" s="8">
        <v>4</v>
      </c>
      <c r="AS26" s="8">
        <v>3</v>
      </c>
      <c r="AT26" s="9">
        <f>AS26/AR26</f>
        <v>0.75</v>
      </c>
      <c r="AU26" s="8"/>
      <c r="AV26" s="8"/>
      <c r="AW26" s="9"/>
      <c r="AX26" s="26">
        <f t="shared" si="3"/>
        <v>40</v>
      </c>
      <c r="AY26" s="8">
        <f t="shared" si="4"/>
        <v>39</v>
      </c>
      <c r="AZ26" s="23">
        <f t="shared" si="8"/>
        <v>0.975</v>
      </c>
    </row>
    <row r="27" spans="1:52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/>
      <c r="AD27" s="8"/>
      <c r="AE27" s="9"/>
      <c r="AF27" s="8"/>
      <c r="AG27" s="8"/>
      <c r="AH27" s="9"/>
      <c r="AI27" s="8"/>
      <c r="AJ27" s="8"/>
      <c r="AK27" s="9"/>
      <c r="AL27" s="8">
        <v>3</v>
      </c>
      <c r="AM27" s="8">
        <v>3</v>
      </c>
      <c r="AN27" s="9">
        <f t="shared" si="12"/>
        <v>1</v>
      </c>
      <c r="AO27" s="8"/>
      <c r="AP27" s="8"/>
      <c r="AQ27" s="9"/>
      <c r="AR27" s="8"/>
      <c r="AS27" s="8"/>
      <c r="AT27" s="9"/>
      <c r="AU27" s="8"/>
      <c r="AV27" s="8"/>
      <c r="AW27" s="9"/>
      <c r="AX27" s="26">
        <f t="shared" si="3"/>
        <v>3</v>
      </c>
      <c r="AY27" s="8">
        <f t="shared" si="4"/>
        <v>3</v>
      </c>
      <c r="AZ27" s="23">
        <f t="shared" si="8"/>
        <v>1</v>
      </c>
    </row>
    <row r="28" spans="1:52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>
        <v>2</v>
      </c>
      <c r="L28" s="8">
        <v>2</v>
      </c>
      <c r="M28" s="9">
        <f t="shared" si="10"/>
        <v>1</v>
      </c>
      <c r="N28" s="8"/>
      <c r="O28" s="8"/>
      <c r="P28" s="9"/>
      <c r="Q28" s="8">
        <v>1</v>
      </c>
      <c r="R28" s="8">
        <v>1</v>
      </c>
      <c r="S28" s="9">
        <f>R28/Q28</f>
        <v>1</v>
      </c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26">
        <f t="shared" si="3"/>
        <v>3</v>
      </c>
      <c r="AY28" s="8">
        <f t="shared" si="4"/>
        <v>3</v>
      </c>
      <c r="AZ28" s="23">
        <f t="shared" ref="AZ28:AZ51" si="13">AY28/AX28</f>
        <v>1</v>
      </c>
    </row>
    <row r="29" spans="1:52">
      <c r="A29" s="10" t="s">
        <v>46</v>
      </c>
      <c r="B29" s="11">
        <f>SUM(B24:B28)</f>
        <v>29</v>
      </c>
      <c r="C29" s="11">
        <f>SUM(C24:C28)</f>
        <v>29</v>
      </c>
      <c r="D29" s="12">
        <f>C29/B29</f>
        <v>1</v>
      </c>
      <c r="E29" s="11"/>
      <c r="F29" s="11"/>
      <c r="G29" s="12"/>
      <c r="H29" s="11"/>
      <c r="I29" s="11"/>
      <c r="J29" s="12"/>
      <c r="K29" s="11">
        <f>SUM(K24:K28)</f>
        <v>15</v>
      </c>
      <c r="L29" s="11">
        <f>SUM(L24:L28)</f>
        <v>15</v>
      </c>
      <c r="M29" s="12">
        <f t="shared" si="10"/>
        <v>1</v>
      </c>
      <c r="N29" s="11"/>
      <c r="O29" s="11"/>
      <c r="P29" s="12"/>
      <c r="Q29" s="11">
        <f>SUM(Q24:Q28)</f>
        <v>2</v>
      </c>
      <c r="R29" s="11">
        <f>SUM(R24:R28)</f>
        <v>2</v>
      </c>
      <c r="S29" s="12">
        <f>R29/Q29</f>
        <v>1</v>
      </c>
      <c r="T29" s="11"/>
      <c r="U29" s="11"/>
      <c r="V29" s="12"/>
      <c r="W29" s="11"/>
      <c r="X29" s="11"/>
      <c r="Y29" s="12"/>
      <c r="Z29" s="11"/>
      <c r="AA29" s="11"/>
      <c r="AB29" s="12"/>
      <c r="AC29" s="11">
        <f>SUM(AC24:AC28)</f>
        <v>1</v>
      </c>
      <c r="AD29" s="11">
        <f>SUM(AD24:AD28)</f>
        <v>1</v>
      </c>
      <c r="AE29" s="12">
        <f>AD29/AC29</f>
        <v>1</v>
      </c>
      <c r="AF29" s="11">
        <f>SUM(AF24:AF28)</f>
        <v>3</v>
      </c>
      <c r="AG29" s="11">
        <f>SUM(AG24:AG28)</f>
        <v>3</v>
      </c>
      <c r="AH29" s="12">
        <f>AG29/AF29</f>
        <v>1</v>
      </c>
      <c r="AI29" s="11"/>
      <c r="AJ29" s="11"/>
      <c r="AK29" s="12"/>
      <c r="AL29" s="11">
        <f>SUM(AL24:AL28)</f>
        <v>3</v>
      </c>
      <c r="AM29" s="11">
        <f>SUM(AM24:AM28)</f>
        <v>3</v>
      </c>
      <c r="AN29" s="12">
        <f>AM29/AL29</f>
        <v>1</v>
      </c>
      <c r="AO29" s="11">
        <f>SUM(AO24:AO28)</f>
        <v>1</v>
      </c>
      <c r="AP29" s="11">
        <f>SUM(AP24:AP28)</f>
        <v>1</v>
      </c>
      <c r="AQ29" s="12">
        <f>AP29/AO29</f>
        <v>1</v>
      </c>
      <c r="AR29" s="11">
        <f>SUM(AR24:AR28)</f>
        <v>4</v>
      </c>
      <c r="AS29" s="11">
        <f>SUM(AS24:AS28)</f>
        <v>3</v>
      </c>
      <c r="AT29" s="12">
        <f>AS29/AR29</f>
        <v>0.75</v>
      </c>
      <c r="AU29" s="11"/>
      <c r="AV29" s="11"/>
      <c r="AW29" s="12"/>
      <c r="AX29" s="24">
        <f t="shared" si="3"/>
        <v>58</v>
      </c>
      <c r="AY29" s="11">
        <f t="shared" si="4"/>
        <v>57</v>
      </c>
      <c r="AZ29" s="25">
        <f t="shared" si="13"/>
        <v>0.982758620689655</v>
      </c>
    </row>
    <row r="30" spans="1:52">
      <c r="A30" s="7" t="s">
        <v>47</v>
      </c>
      <c r="B30" s="8">
        <v>2</v>
      </c>
      <c r="C30" s="8">
        <v>2</v>
      </c>
      <c r="D30" s="9">
        <f>C30/B30</f>
        <v>1</v>
      </c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/>
      <c r="AD30" s="8"/>
      <c r="AE30" s="9"/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8"/>
      <c r="AV30" s="8"/>
      <c r="AW30" s="9"/>
      <c r="AX30" s="26">
        <f t="shared" si="3"/>
        <v>2</v>
      </c>
      <c r="AY30" s="8">
        <f t="shared" si="4"/>
        <v>2</v>
      </c>
      <c r="AZ30" s="23">
        <f t="shared" si="13"/>
        <v>1</v>
      </c>
    </row>
    <row r="31" spans="1:52">
      <c r="A31" s="7" t="s">
        <v>48</v>
      </c>
      <c r="B31" s="8">
        <v>6</v>
      </c>
      <c r="C31" s="8">
        <v>6</v>
      </c>
      <c r="D31" s="9">
        <f>C31/B31</f>
        <v>1</v>
      </c>
      <c r="E31" s="8"/>
      <c r="F31" s="8"/>
      <c r="G31" s="9"/>
      <c r="H31" s="8"/>
      <c r="I31" s="8"/>
      <c r="J31" s="9"/>
      <c r="K31" s="8">
        <v>2</v>
      </c>
      <c r="L31" s="8">
        <v>2</v>
      </c>
      <c r="M31" s="9">
        <f>L31/K31</f>
        <v>1</v>
      </c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>
        <v>7</v>
      </c>
      <c r="AD31" s="8">
        <v>6</v>
      </c>
      <c r="AE31" s="9">
        <f>AD31/AC31</f>
        <v>0.857142857142857</v>
      </c>
      <c r="AF31" s="8">
        <v>15</v>
      </c>
      <c r="AG31" s="8">
        <v>15</v>
      </c>
      <c r="AH31" s="9">
        <f>AG31/AF31</f>
        <v>1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26">
        <f t="shared" si="3"/>
        <v>30</v>
      </c>
      <c r="AY31" s="8">
        <f t="shared" si="4"/>
        <v>29</v>
      </c>
      <c r="AZ31" s="23">
        <f t="shared" si="13"/>
        <v>0.966666666666667</v>
      </c>
    </row>
    <row r="32" spans="1:52">
      <c r="A32" s="7" t="s">
        <v>49</v>
      </c>
      <c r="B32" s="8">
        <v>58</v>
      </c>
      <c r="C32" s="8">
        <v>56</v>
      </c>
      <c r="D32" s="9">
        <f>C32/B32</f>
        <v>0.96551724137931</v>
      </c>
      <c r="E32" s="8"/>
      <c r="F32" s="8"/>
      <c r="G32" s="9"/>
      <c r="H32" s="8"/>
      <c r="I32" s="8"/>
      <c r="J32" s="9"/>
      <c r="K32" s="8">
        <v>82</v>
      </c>
      <c r="L32" s="8">
        <v>79</v>
      </c>
      <c r="M32" s="9">
        <f>L32/K32</f>
        <v>0.963414634146341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>
        <v>31</v>
      </c>
      <c r="AD32" s="8">
        <v>29</v>
      </c>
      <c r="AE32" s="9">
        <f>AD32/AC32</f>
        <v>0.935483870967742</v>
      </c>
      <c r="AF32" s="8">
        <v>11</v>
      </c>
      <c r="AG32" s="8">
        <v>11</v>
      </c>
      <c r="AH32" s="9">
        <f>AG32/AF32</f>
        <v>1</v>
      </c>
      <c r="AI32" s="8"/>
      <c r="AJ32" s="8"/>
      <c r="AK32" s="9"/>
      <c r="AL32" s="8">
        <v>4</v>
      </c>
      <c r="AM32" s="8">
        <v>4</v>
      </c>
      <c r="AN32" s="9">
        <f>AM32/AL32</f>
        <v>1</v>
      </c>
      <c r="AO32" s="8">
        <v>1</v>
      </c>
      <c r="AP32" s="8">
        <v>1</v>
      </c>
      <c r="AQ32" s="9">
        <f>AP32/AO32</f>
        <v>1</v>
      </c>
      <c r="AR32" s="8"/>
      <c r="AS32" s="8"/>
      <c r="AT32" s="9"/>
      <c r="AU32" s="8"/>
      <c r="AV32" s="8"/>
      <c r="AW32" s="9"/>
      <c r="AX32" s="26">
        <f t="shared" si="3"/>
        <v>187</v>
      </c>
      <c r="AY32" s="8">
        <f t="shared" si="4"/>
        <v>180</v>
      </c>
      <c r="AZ32" s="23">
        <f t="shared" si="13"/>
        <v>0.962566844919786</v>
      </c>
    </row>
    <row r="33" spans="1:52">
      <c r="A33" s="7" t="s">
        <v>50</v>
      </c>
      <c r="B33" s="8">
        <v>34</v>
      </c>
      <c r="C33" s="8">
        <v>34</v>
      </c>
      <c r="D33" s="9">
        <f>C33/B33</f>
        <v>1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>
        <v>4</v>
      </c>
      <c r="R33" s="8">
        <v>4</v>
      </c>
      <c r="S33" s="9">
        <f>R33/Q33</f>
        <v>1</v>
      </c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26">
        <f t="shared" si="3"/>
        <v>38</v>
      </c>
      <c r="AY33" s="8">
        <f t="shared" si="4"/>
        <v>38</v>
      </c>
      <c r="AZ33" s="23">
        <f t="shared" si="13"/>
        <v>1</v>
      </c>
    </row>
    <row r="34" spans="1:52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26"/>
      <c r="AY34" s="8"/>
      <c r="AZ34" s="23"/>
    </row>
    <row r="35" spans="1:52">
      <c r="A35" s="10" t="s">
        <v>52</v>
      </c>
      <c r="B35" s="11">
        <f>SUM(B30:B34)</f>
        <v>100</v>
      </c>
      <c r="C35" s="11">
        <f>SUM(C30:C34)</f>
        <v>98</v>
      </c>
      <c r="D35" s="12">
        <f t="shared" ref="D35:D46" si="14">C35/B35</f>
        <v>0.98</v>
      </c>
      <c r="E35" s="11"/>
      <c r="F35" s="11"/>
      <c r="G35" s="12"/>
      <c r="H35" s="11"/>
      <c r="I35" s="11"/>
      <c r="J35" s="12"/>
      <c r="K35" s="11">
        <f>SUM(K30:K34)</f>
        <v>84</v>
      </c>
      <c r="L35" s="11">
        <f>SUM(L30:L34)</f>
        <v>81</v>
      </c>
      <c r="M35" s="12">
        <f>L35/K35</f>
        <v>0.964285714285714</v>
      </c>
      <c r="N35" s="11"/>
      <c r="O35" s="11"/>
      <c r="P35" s="12"/>
      <c r="Q35" s="11">
        <f>SUM(Q30:Q34)</f>
        <v>4</v>
      </c>
      <c r="R35" s="11">
        <f>SUM(R30:R34)</f>
        <v>4</v>
      </c>
      <c r="S35" s="12">
        <f>R35/Q35</f>
        <v>1</v>
      </c>
      <c r="T35" s="11"/>
      <c r="U35" s="11"/>
      <c r="V35" s="12"/>
      <c r="W35" s="11"/>
      <c r="X35" s="11"/>
      <c r="Y35" s="12"/>
      <c r="Z35" s="11"/>
      <c r="AA35" s="11"/>
      <c r="AB35" s="12"/>
      <c r="AC35" s="11">
        <f>SUM(AC30:AC34)</f>
        <v>38</v>
      </c>
      <c r="AD35" s="11">
        <f>SUM(AD30:AD34)</f>
        <v>35</v>
      </c>
      <c r="AE35" s="12">
        <f>AD35/AC35</f>
        <v>0.921052631578947</v>
      </c>
      <c r="AF35" s="11">
        <f>SUM(AF30:AF34)</f>
        <v>26</v>
      </c>
      <c r="AG35" s="11">
        <f>SUM(AG30:AG34)</f>
        <v>26</v>
      </c>
      <c r="AH35" s="12">
        <f t="shared" ref="AH35:AH40" si="15">AG35/AF35</f>
        <v>1</v>
      </c>
      <c r="AI35" s="11"/>
      <c r="AJ35" s="11"/>
      <c r="AK35" s="12"/>
      <c r="AL35" s="11">
        <f>SUM(AL30:AL34)</f>
        <v>4</v>
      </c>
      <c r="AM35" s="11">
        <f>SUM(AM30:AM34)</f>
        <v>4</v>
      </c>
      <c r="AN35" s="12">
        <f>AM35/AL35</f>
        <v>1</v>
      </c>
      <c r="AO35" s="11">
        <f>SUM(AO30:AO34)</f>
        <v>1</v>
      </c>
      <c r="AP35" s="11">
        <f>SUM(AP30:AP34)</f>
        <v>1</v>
      </c>
      <c r="AQ35" s="12">
        <f>AP35/AO35</f>
        <v>1</v>
      </c>
      <c r="AR35" s="11"/>
      <c r="AS35" s="11"/>
      <c r="AT35" s="12"/>
      <c r="AU35" s="11"/>
      <c r="AV35" s="11"/>
      <c r="AW35" s="12"/>
      <c r="AX35" s="24">
        <f t="shared" si="3"/>
        <v>257</v>
      </c>
      <c r="AY35" s="11">
        <f t="shared" si="4"/>
        <v>249</v>
      </c>
      <c r="AZ35" s="25">
        <f t="shared" si="13"/>
        <v>0.968871595330739</v>
      </c>
    </row>
    <row r="36" spans="1:52">
      <c r="A36" s="10" t="s">
        <v>53</v>
      </c>
      <c r="B36" s="11">
        <f>B29+B35</f>
        <v>129</v>
      </c>
      <c r="C36" s="11">
        <f>C29+C35</f>
        <v>127</v>
      </c>
      <c r="D36" s="12">
        <f t="shared" si="14"/>
        <v>0.984496124031008</v>
      </c>
      <c r="E36" s="11"/>
      <c r="F36" s="11"/>
      <c r="G36" s="12"/>
      <c r="H36" s="11"/>
      <c r="I36" s="11"/>
      <c r="J36" s="12"/>
      <c r="K36" s="11">
        <f>K29+K35</f>
        <v>99</v>
      </c>
      <c r="L36" s="11">
        <f>L29+L35</f>
        <v>96</v>
      </c>
      <c r="M36" s="12">
        <f>L36/K36</f>
        <v>0.96969696969697</v>
      </c>
      <c r="N36" s="11"/>
      <c r="O36" s="11"/>
      <c r="P36" s="12"/>
      <c r="Q36" s="11">
        <f>Q29+Q35</f>
        <v>6</v>
      </c>
      <c r="R36" s="11">
        <f>R29+R35</f>
        <v>6</v>
      </c>
      <c r="S36" s="12">
        <f>R36/Q36</f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AC29+AC35</f>
        <v>39</v>
      </c>
      <c r="AD36" s="11">
        <f>AD29+AD35</f>
        <v>36</v>
      </c>
      <c r="AE36" s="12">
        <f>AD36/AC36</f>
        <v>0.923076923076923</v>
      </c>
      <c r="AF36" s="11">
        <f>AF29+AF35</f>
        <v>29</v>
      </c>
      <c r="AG36" s="11">
        <f>AG29+AG35</f>
        <v>29</v>
      </c>
      <c r="AH36" s="12">
        <f t="shared" si="15"/>
        <v>1</v>
      </c>
      <c r="AI36" s="11"/>
      <c r="AJ36" s="11"/>
      <c r="AK36" s="12"/>
      <c r="AL36" s="11">
        <f>AL29+AL35</f>
        <v>7</v>
      </c>
      <c r="AM36" s="11">
        <f>AM29+AM35</f>
        <v>7</v>
      </c>
      <c r="AN36" s="12">
        <f>AM36/AL36</f>
        <v>1</v>
      </c>
      <c r="AO36" s="11">
        <f>AO29+AO35</f>
        <v>2</v>
      </c>
      <c r="AP36" s="11">
        <f>AP29+AP35</f>
        <v>2</v>
      </c>
      <c r="AQ36" s="12">
        <f>AP36/AO36</f>
        <v>1</v>
      </c>
      <c r="AR36" s="11">
        <f>AR29+AR35</f>
        <v>4</v>
      </c>
      <c r="AS36" s="11">
        <f>AS29+AS35</f>
        <v>3</v>
      </c>
      <c r="AT36" s="12">
        <f>AS36/AR36</f>
        <v>0.75</v>
      </c>
      <c r="AU36" s="11"/>
      <c r="AV36" s="11"/>
      <c r="AW36" s="12"/>
      <c r="AX36" s="24">
        <f t="shared" si="3"/>
        <v>315</v>
      </c>
      <c r="AY36" s="11">
        <f t="shared" si="4"/>
        <v>306</v>
      </c>
      <c r="AZ36" s="25">
        <f t="shared" si="13"/>
        <v>0.971428571428571</v>
      </c>
    </row>
    <row r="37" spans="1:52">
      <c r="A37" s="7" t="s">
        <v>54</v>
      </c>
      <c r="B37" s="8">
        <v>4</v>
      </c>
      <c r="C37" s="8">
        <v>2</v>
      </c>
      <c r="D37" s="9">
        <f t="shared" si="14"/>
        <v>0.5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/>
      <c r="AD37" s="8"/>
      <c r="AE37" s="9"/>
      <c r="AF37" s="8"/>
      <c r="AG37" s="8"/>
      <c r="AH37" s="9"/>
      <c r="AI37" s="8"/>
      <c r="AJ37" s="8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8"/>
      <c r="AV37" s="8"/>
      <c r="AW37" s="9"/>
      <c r="AX37" s="26">
        <f t="shared" si="3"/>
        <v>4</v>
      </c>
      <c r="AY37" s="8">
        <f t="shared" si="4"/>
        <v>2</v>
      </c>
      <c r="AZ37" s="23">
        <f t="shared" si="13"/>
        <v>0.5</v>
      </c>
    </row>
    <row r="38" spans="1:52">
      <c r="A38" s="7" t="s">
        <v>55</v>
      </c>
      <c r="B38" s="8">
        <v>2</v>
      </c>
      <c r="C38" s="8">
        <v>2</v>
      </c>
      <c r="D38" s="9">
        <f t="shared" si="14"/>
        <v>1</v>
      </c>
      <c r="E38" s="8"/>
      <c r="F38" s="8"/>
      <c r="G38" s="9"/>
      <c r="H38" s="8"/>
      <c r="I38" s="8"/>
      <c r="J38" s="9"/>
      <c r="K38" s="8">
        <v>13</v>
      </c>
      <c r="L38" s="8">
        <v>11</v>
      </c>
      <c r="M38" s="9">
        <f>L38/K38</f>
        <v>0.846153846153846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5</v>
      </c>
      <c r="AG38" s="8">
        <v>5</v>
      </c>
      <c r="AH38" s="9">
        <f t="shared" si="15"/>
        <v>1</v>
      </c>
      <c r="AI38" s="8"/>
      <c r="AJ38" s="8"/>
      <c r="AK38" s="9"/>
      <c r="AL38" s="8">
        <v>8</v>
      </c>
      <c r="AM38" s="8">
        <v>5</v>
      </c>
      <c r="AN38" s="9">
        <f>AM38/AL38</f>
        <v>0.625</v>
      </c>
      <c r="AO38" s="8"/>
      <c r="AP38" s="8"/>
      <c r="AQ38" s="9"/>
      <c r="AR38" s="8"/>
      <c r="AS38" s="8"/>
      <c r="AT38" s="9"/>
      <c r="AU38" s="8"/>
      <c r="AV38" s="8"/>
      <c r="AW38" s="9"/>
      <c r="AX38" s="26">
        <f t="shared" si="3"/>
        <v>28</v>
      </c>
      <c r="AY38" s="8">
        <f t="shared" si="4"/>
        <v>23</v>
      </c>
      <c r="AZ38" s="23">
        <f t="shared" si="13"/>
        <v>0.821428571428571</v>
      </c>
    </row>
    <row r="39" spans="1:52">
      <c r="A39" s="7" t="s">
        <v>56</v>
      </c>
      <c r="B39" s="8">
        <v>80</v>
      </c>
      <c r="C39" s="8">
        <v>54</v>
      </c>
      <c r="D39" s="9">
        <f t="shared" si="14"/>
        <v>0.675</v>
      </c>
      <c r="E39" s="8"/>
      <c r="F39" s="8"/>
      <c r="G39" s="9"/>
      <c r="H39" s="8"/>
      <c r="I39" s="8"/>
      <c r="J39" s="9"/>
      <c r="K39" s="8">
        <v>57</v>
      </c>
      <c r="L39" s="8">
        <v>51</v>
      </c>
      <c r="M39" s="9">
        <f>L39/K39</f>
        <v>0.894736842105263</v>
      </c>
      <c r="N39" s="8"/>
      <c r="O39" s="8"/>
      <c r="P39" s="9"/>
      <c r="Q39" s="8">
        <v>2</v>
      </c>
      <c r="R39" s="8">
        <v>2</v>
      </c>
      <c r="S39" s="9">
        <f>R39/Q39</f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>
        <v>1</v>
      </c>
      <c r="AD39" s="8">
        <v>1</v>
      </c>
      <c r="AE39" s="9">
        <f>AD39/AC39</f>
        <v>1</v>
      </c>
      <c r="AF39" s="8">
        <v>19</v>
      </c>
      <c r="AG39" s="8">
        <v>12</v>
      </c>
      <c r="AH39" s="9">
        <f t="shared" si="15"/>
        <v>0.631578947368421</v>
      </c>
      <c r="AI39" s="8"/>
      <c r="AJ39" s="8"/>
      <c r="AK39" s="9"/>
      <c r="AL39" s="8"/>
      <c r="AM39" s="8"/>
      <c r="AN39" s="9"/>
      <c r="AO39" s="8">
        <v>3</v>
      </c>
      <c r="AP39" s="8">
        <v>2</v>
      </c>
      <c r="AQ39" s="9">
        <f>AP39/AO39</f>
        <v>0.666666666666667</v>
      </c>
      <c r="AR39" s="8">
        <v>4</v>
      </c>
      <c r="AS39" s="8">
        <v>4</v>
      </c>
      <c r="AT39" s="9">
        <f>AS39/AR39</f>
        <v>1</v>
      </c>
      <c r="AU39" s="8"/>
      <c r="AV39" s="8"/>
      <c r="AW39" s="9"/>
      <c r="AX39" s="26">
        <f t="shared" si="3"/>
        <v>166</v>
      </c>
      <c r="AY39" s="8">
        <f t="shared" si="4"/>
        <v>126</v>
      </c>
      <c r="AZ39" s="23">
        <f t="shared" si="13"/>
        <v>0.759036144578313</v>
      </c>
    </row>
    <row r="40" spans="1:52">
      <c r="A40" s="7" t="s">
        <v>57</v>
      </c>
      <c r="B40" s="8">
        <v>1</v>
      </c>
      <c r="C40" s="8">
        <v>1</v>
      </c>
      <c r="D40" s="9">
        <f t="shared" si="14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>
        <v>1</v>
      </c>
      <c r="AG40" s="8">
        <v>1</v>
      </c>
      <c r="AH40" s="9">
        <f t="shared" si="15"/>
        <v>1</v>
      </c>
      <c r="AI40" s="8"/>
      <c r="AJ40" s="8"/>
      <c r="AK40" s="9"/>
      <c r="AL40" s="8">
        <v>5</v>
      </c>
      <c r="AM40" s="8">
        <v>4</v>
      </c>
      <c r="AN40" s="9">
        <f t="shared" ref="AN40:AN45" si="16">AM40/AL40</f>
        <v>0.8</v>
      </c>
      <c r="AO40" s="8"/>
      <c r="AP40" s="8"/>
      <c r="AQ40" s="9"/>
      <c r="AR40" s="8"/>
      <c r="AS40" s="8"/>
      <c r="AT40" s="9"/>
      <c r="AU40" s="8"/>
      <c r="AV40" s="8"/>
      <c r="AW40" s="9"/>
      <c r="AX40" s="26">
        <f t="shared" si="3"/>
        <v>7</v>
      </c>
      <c r="AY40" s="8">
        <f t="shared" si="4"/>
        <v>6</v>
      </c>
      <c r="AZ40" s="23">
        <f t="shared" si="13"/>
        <v>0.857142857142857</v>
      </c>
    </row>
    <row r="41" spans="1:52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>
        <v>2</v>
      </c>
      <c r="R41" s="8">
        <v>2</v>
      </c>
      <c r="S41" s="9">
        <f>R41/Q41</f>
        <v>1</v>
      </c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26">
        <f t="shared" si="3"/>
        <v>2</v>
      </c>
      <c r="AY41" s="8">
        <f t="shared" si="4"/>
        <v>2</v>
      </c>
      <c r="AZ41" s="23">
        <f t="shared" si="13"/>
        <v>1</v>
      </c>
    </row>
    <row r="42" spans="1:52">
      <c r="A42" s="10" t="s">
        <v>59</v>
      </c>
      <c r="B42" s="11">
        <f>SUM(B37:B41)</f>
        <v>87</v>
      </c>
      <c r="C42" s="11">
        <f>SUM(C37:C41)</f>
        <v>59</v>
      </c>
      <c r="D42" s="12">
        <f t="shared" si="14"/>
        <v>0.67816091954023</v>
      </c>
      <c r="E42" s="11"/>
      <c r="F42" s="11"/>
      <c r="G42" s="12"/>
      <c r="H42" s="11"/>
      <c r="I42" s="11"/>
      <c r="J42" s="12"/>
      <c r="K42" s="11">
        <f>SUM(K37:K41)</f>
        <v>70</v>
      </c>
      <c r="L42" s="11">
        <f>SUM(L37:L41)</f>
        <v>62</v>
      </c>
      <c r="M42" s="12">
        <f>L42/K42</f>
        <v>0.885714285714286</v>
      </c>
      <c r="N42" s="11"/>
      <c r="O42" s="11"/>
      <c r="P42" s="12"/>
      <c r="Q42" s="11">
        <f>SUM(Q37:Q41)</f>
        <v>4</v>
      </c>
      <c r="R42" s="11">
        <f>SUM(R37:R41)</f>
        <v>4</v>
      </c>
      <c r="S42" s="12">
        <f>R42/Q42</f>
        <v>1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>SUM(AC37:AC41)</f>
        <v>1</v>
      </c>
      <c r="AD42" s="11">
        <f>SUM(AD37:AD41)</f>
        <v>1</v>
      </c>
      <c r="AE42" s="12">
        <f>AD42/AC42</f>
        <v>1</v>
      </c>
      <c r="AF42" s="11">
        <f>SUM(AF37:AF41)</f>
        <v>25</v>
      </c>
      <c r="AG42" s="11">
        <f>SUM(AG37:AG41)</f>
        <v>18</v>
      </c>
      <c r="AH42" s="12">
        <f>AG42/AF42</f>
        <v>0.72</v>
      </c>
      <c r="AI42" s="11"/>
      <c r="AJ42" s="11"/>
      <c r="AK42" s="12"/>
      <c r="AL42" s="11">
        <f>SUM(AL37:AL41)</f>
        <v>13</v>
      </c>
      <c r="AM42" s="11">
        <f>SUM(AM37:AM41)</f>
        <v>9</v>
      </c>
      <c r="AN42" s="12">
        <f t="shared" si="16"/>
        <v>0.692307692307692</v>
      </c>
      <c r="AO42" s="11">
        <f>SUM(AO37:AO41)</f>
        <v>3</v>
      </c>
      <c r="AP42" s="11">
        <f>SUM(AP37:AP41)</f>
        <v>2</v>
      </c>
      <c r="AQ42" s="12">
        <f>AP42/AO42</f>
        <v>0.666666666666667</v>
      </c>
      <c r="AR42" s="11">
        <f>SUM(AR37:AR41)</f>
        <v>4</v>
      </c>
      <c r="AS42" s="11">
        <f>SUM(AS37:AS41)</f>
        <v>4</v>
      </c>
      <c r="AT42" s="12">
        <f>AS42/AR42</f>
        <v>1</v>
      </c>
      <c r="AU42" s="11"/>
      <c r="AV42" s="11"/>
      <c r="AW42" s="12"/>
      <c r="AX42" s="24">
        <f t="shared" si="3"/>
        <v>207</v>
      </c>
      <c r="AY42" s="11">
        <f t="shared" si="4"/>
        <v>159</v>
      </c>
      <c r="AZ42" s="25">
        <f t="shared" si="13"/>
        <v>0.768115942028985</v>
      </c>
    </row>
    <row r="43" spans="1:52">
      <c r="A43" s="7" t="s">
        <v>60</v>
      </c>
      <c r="B43" s="8">
        <v>2</v>
      </c>
      <c r="C43" s="8">
        <v>2</v>
      </c>
      <c r="D43" s="9">
        <f t="shared" si="14"/>
        <v>1</v>
      </c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/>
      <c r="AD43" s="8"/>
      <c r="AE43" s="9"/>
      <c r="AF43" s="8"/>
      <c r="AG43" s="8"/>
      <c r="AH43" s="9"/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8"/>
      <c r="AV43" s="8"/>
      <c r="AW43" s="9"/>
      <c r="AX43" s="26">
        <f t="shared" si="3"/>
        <v>2</v>
      </c>
      <c r="AY43" s="8">
        <f t="shared" si="4"/>
        <v>2</v>
      </c>
      <c r="AZ43" s="23">
        <f t="shared" si="13"/>
        <v>1</v>
      </c>
    </row>
    <row r="44" spans="1:52">
      <c r="A44" s="7" t="s">
        <v>61</v>
      </c>
      <c r="B44" s="8">
        <v>15</v>
      </c>
      <c r="C44" s="8">
        <v>15</v>
      </c>
      <c r="D44" s="9">
        <f t="shared" si="14"/>
        <v>1</v>
      </c>
      <c r="E44" s="8"/>
      <c r="F44" s="8"/>
      <c r="G44" s="9"/>
      <c r="H44" s="8"/>
      <c r="I44" s="8"/>
      <c r="J44" s="9"/>
      <c r="K44" s="8">
        <v>25</v>
      </c>
      <c r="L44" s="8">
        <v>22</v>
      </c>
      <c r="M44" s="9">
        <f>L44/K44</f>
        <v>0.88</v>
      </c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>
        <v>16</v>
      </c>
      <c r="AD44" s="8">
        <v>16</v>
      </c>
      <c r="AE44" s="9">
        <f t="shared" ref="AE44:AE51" si="17">AD44/AC44</f>
        <v>1</v>
      </c>
      <c r="AF44" s="8">
        <v>35</v>
      </c>
      <c r="AG44" s="8">
        <v>33</v>
      </c>
      <c r="AH44" s="9">
        <f>AG44/AF44</f>
        <v>0.942857142857143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26">
        <f t="shared" si="3"/>
        <v>91</v>
      </c>
      <c r="AY44" s="8">
        <f t="shared" si="4"/>
        <v>86</v>
      </c>
      <c r="AZ44" s="23">
        <f t="shared" si="13"/>
        <v>0.945054945054945</v>
      </c>
    </row>
    <row r="45" spans="1:52">
      <c r="A45" s="7" t="s">
        <v>62</v>
      </c>
      <c r="B45" s="8">
        <v>96</v>
      </c>
      <c r="C45" s="8">
        <v>88</v>
      </c>
      <c r="D45" s="9">
        <f t="shared" si="14"/>
        <v>0.916666666666667</v>
      </c>
      <c r="E45" s="8"/>
      <c r="F45" s="8"/>
      <c r="G45" s="9"/>
      <c r="H45" s="8"/>
      <c r="I45" s="8"/>
      <c r="J45" s="9"/>
      <c r="K45" s="8">
        <v>135</v>
      </c>
      <c r="L45" s="8">
        <v>129</v>
      </c>
      <c r="M45" s="9">
        <f>L45/K45</f>
        <v>0.955555555555556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>
        <v>50</v>
      </c>
      <c r="AD45" s="8">
        <v>49</v>
      </c>
      <c r="AE45" s="9">
        <f t="shared" si="17"/>
        <v>0.98</v>
      </c>
      <c r="AF45" s="8">
        <v>2</v>
      </c>
      <c r="AG45" s="8">
        <v>2</v>
      </c>
      <c r="AH45" s="9">
        <f>AG45/AF45</f>
        <v>1</v>
      </c>
      <c r="AI45" s="8"/>
      <c r="AJ45" s="8"/>
      <c r="AK45" s="9"/>
      <c r="AL45" s="8">
        <v>9</v>
      </c>
      <c r="AM45" s="8">
        <v>9</v>
      </c>
      <c r="AN45" s="9">
        <f t="shared" si="16"/>
        <v>1</v>
      </c>
      <c r="AO45" s="8">
        <v>1</v>
      </c>
      <c r="AP45" s="8">
        <v>1</v>
      </c>
      <c r="AQ45" s="9">
        <f t="shared" ref="AQ45:AQ51" si="18">AP45/AO45</f>
        <v>1</v>
      </c>
      <c r="AR45" s="8"/>
      <c r="AS45" s="8"/>
      <c r="AT45" s="9"/>
      <c r="AU45" s="8"/>
      <c r="AV45" s="8"/>
      <c r="AW45" s="9"/>
      <c r="AX45" s="26">
        <f t="shared" si="3"/>
        <v>293</v>
      </c>
      <c r="AY45" s="8">
        <f t="shared" si="4"/>
        <v>278</v>
      </c>
      <c r="AZ45" s="23">
        <f t="shared" si="13"/>
        <v>0.948805460750853</v>
      </c>
    </row>
    <row r="46" spans="1:52">
      <c r="A46" s="7" t="s">
        <v>63</v>
      </c>
      <c r="B46" s="8">
        <v>50</v>
      </c>
      <c r="C46" s="8">
        <v>50</v>
      </c>
      <c r="D46" s="9">
        <f t="shared" si="14"/>
        <v>1</v>
      </c>
      <c r="E46" s="8"/>
      <c r="F46" s="8"/>
      <c r="G46" s="9"/>
      <c r="H46" s="8"/>
      <c r="I46" s="8"/>
      <c r="J46" s="9"/>
      <c r="K46" s="8">
        <v>1</v>
      </c>
      <c r="L46" s="8">
        <v>1</v>
      </c>
      <c r="M46" s="9">
        <f>L46/K46</f>
        <v>1</v>
      </c>
      <c r="N46" s="8"/>
      <c r="O46" s="8"/>
      <c r="P46" s="9"/>
      <c r="Q46" s="8">
        <v>8</v>
      </c>
      <c r="R46" s="8">
        <v>8</v>
      </c>
      <c r="S46" s="9">
        <f t="shared" ref="S46:S51" si="19">R46/Q46</f>
        <v>1</v>
      </c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26">
        <f t="shared" si="3"/>
        <v>59</v>
      </c>
      <c r="AY46" s="8">
        <f t="shared" si="4"/>
        <v>59</v>
      </c>
      <c r="AZ46" s="23">
        <f t="shared" si="13"/>
        <v>1</v>
      </c>
    </row>
    <row r="47" spans="1:52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26"/>
      <c r="AY47" s="8"/>
      <c r="AZ47" s="23"/>
    </row>
    <row r="48" spans="1:52">
      <c r="A48" s="10" t="s">
        <v>65</v>
      </c>
      <c r="B48" s="11">
        <f>SUM(B43:B47)</f>
        <v>163</v>
      </c>
      <c r="C48" s="11">
        <f>SUM(C43:C47)</f>
        <v>155</v>
      </c>
      <c r="D48" s="12">
        <f>C48/B48</f>
        <v>0.950920245398773</v>
      </c>
      <c r="E48" s="11"/>
      <c r="F48" s="11"/>
      <c r="G48" s="12"/>
      <c r="H48" s="11"/>
      <c r="I48" s="11"/>
      <c r="J48" s="12"/>
      <c r="K48" s="11">
        <f>SUM(K43:K47)</f>
        <v>161</v>
      </c>
      <c r="L48" s="11">
        <f>SUM(L43:L47)</f>
        <v>152</v>
      </c>
      <c r="M48" s="12">
        <f>L48/K48</f>
        <v>0.944099378881988</v>
      </c>
      <c r="N48" s="11"/>
      <c r="O48" s="11"/>
      <c r="P48" s="12"/>
      <c r="Q48" s="11">
        <f>SUM(Q43:Q47)</f>
        <v>8</v>
      </c>
      <c r="R48" s="11">
        <f>SUM(R43:R47)</f>
        <v>8</v>
      </c>
      <c r="S48" s="12">
        <f t="shared" si="19"/>
        <v>1</v>
      </c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66</v>
      </c>
      <c r="AD48" s="11">
        <f>SUM(AD43:AD47)</f>
        <v>65</v>
      </c>
      <c r="AE48" s="12">
        <f t="shared" si="17"/>
        <v>0.984848484848485</v>
      </c>
      <c r="AF48" s="11">
        <f>SUM(AF43:AF47)</f>
        <v>37</v>
      </c>
      <c r="AG48" s="11">
        <f>SUM(AG43:AG47)</f>
        <v>35</v>
      </c>
      <c r="AH48" s="12">
        <f>AG48/AF48</f>
        <v>0.945945945945946</v>
      </c>
      <c r="AI48" s="11"/>
      <c r="AJ48" s="11"/>
      <c r="AK48" s="12"/>
      <c r="AL48" s="11">
        <f>SUM(AL43:AL47)</f>
        <v>9</v>
      </c>
      <c r="AM48" s="11">
        <f>SUM(AM43:AM47)</f>
        <v>9</v>
      </c>
      <c r="AN48" s="12">
        <f>AM48/AL48</f>
        <v>1</v>
      </c>
      <c r="AO48" s="11">
        <f>SUM(AO43:AO47)</f>
        <v>1</v>
      </c>
      <c r="AP48" s="11">
        <f>SUM(AP43:AP47)</f>
        <v>1</v>
      </c>
      <c r="AQ48" s="12">
        <f t="shared" si="18"/>
        <v>1</v>
      </c>
      <c r="AR48" s="11"/>
      <c r="AS48" s="11"/>
      <c r="AT48" s="12"/>
      <c r="AU48" s="11"/>
      <c r="AV48" s="11"/>
      <c r="AW48" s="12"/>
      <c r="AX48" s="24">
        <f t="shared" si="3"/>
        <v>445</v>
      </c>
      <c r="AY48" s="11">
        <f t="shared" si="4"/>
        <v>425</v>
      </c>
      <c r="AZ48" s="25">
        <f t="shared" si="13"/>
        <v>0.955056179775281</v>
      </c>
    </row>
    <row r="49" spans="1:52">
      <c r="A49" s="10" t="s">
        <v>66</v>
      </c>
      <c r="B49" s="11">
        <f>B42+B48</f>
        <v>250</v>
      </c>
      <c r="C49" s="11">
        <f>C42+C48</f>
        <v>214</v>
      </c>
      <c r="D49" s="12">
        <f>C49/B49</f>
        <v>0.856</v>
      </c>
      <c r="E49" s="11"/>
      <c r="F49" s="11"/>
      <c r="G49" s="12"/>
      <c r="H49" s="11"/>
      <c r="I49" s="11"/>
      <c r="J49" s="12"/>
      <c r="K49" s="11">
        <f>K42+K48</f>
        <v>231</v>
      </c>
      <c r="L49" s="11">
        <f>L42+L48</f>
        <v>214</v>
      </c>
      <c r="M49" s="12">
        <f>L49/K49</f>
        <v>0.926406926406926</v>
      </c>
      <c r="N49" s="11"/>
      <c r="O49" s="11"/>
      <c r="P49" s="12"/>
      <c r="Q49" s="11">
        <f>Q42+Q48</f>
        <v>12</v>
      </c>
      <c r="R49" s="11">
        <f>R42+R48</f>
        <v>12</v>
      </c>
      <c r="S49" s="12">
        <f t="shared" si="19"/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AC42+AC48</f>
        <v>67</v>
      </c>
      <c r="AD49" s="11">
        <f>AD42+AD48</f>
        <v>66</v>
      </c>
      <c r="AE49" s="12">
        <f t="shared" si="17"/>
        <v>0.985074626865672</v>
      </c>
      <c r="AF49" s="11">
        <f>AF42+AF48</f>
        <v>62</v>
      </c>
      <c r="AG49" s="11">
        <f>AG42+AG48</f>
        <v>53</v>
      </c>
      <c r="AH49" s="12">
        <f>AG49/AF49</f>
        <v>0.854838709677419</v>
      </c>
      <c r="AI49" s="11"/>
      <c r="AJ49" s="11"/>
      <c r="AK49" s="12"/>
      <c r="AL49" s="11">
        <f>AL42+AL48</f>
        <v>22</v>
      </c>
      <c r="AM49" s="11">
        <f>AM42+AM48</f>
        <v>18</v>
      </c>
      <c r="AN49" s="12">
        <f>AM49/AL49</f>
        <v>0.818181818181818</v>
      </c>
      <c r="AO49" s="11">
        <f>AO42+AO48</f>
        <v>4</v>
      </c>
      <c r="AP49" s="11">
        <f>AP42+AP48</f>
        <v>3</v>
      </c>
      <c r="AQ49" s="12">
        <f t="shared" si="18"/>
        <v>0.75</v>
      </c>
      <c r="AR49" s="11">
        <f>AR42+AR48</f>
        <v>4</v>
      </c>
      <c r="AS49" s="11">
        <f>AS42+AS48</f>
        <v>4</v>
      </c>
      <c r="AT49" s="12">
        <f>AS49/AR49</f>
        <v>1</v>
      </c>
      <c r="AU49" s="11"/>
      <c r="AV49" s="11"/>
      <c r="AW49" s="12"/>
      <c r="AX49" s="24">
        <f t="shared" si="3"/>
        <v>652</v>
      </c>
      <c r="AY49" s="11">
        <f t="shared" si="4"/>
        <v>584</v>
      </c>
      <c r="AZ49" s="25">
        <f t="shared" si="13"/>
        <v>0.895705521472393</v>
      </c>
    </row>
    <row r="50" customHeight="1" spans="1:52">
      <c r="A50" s="10" t="s">
        <v>67</v>
      </c>
      <c r="B50" s="11">
        <f>B36+B49</f>
        <v>379</v>
      </c>
      <c r="C50" s="11">
        <f>C36+C49</f>
        <v>341</v>
      </c>
      <c r="D50" s="12">
        <f>C50/B50</f>
        <v>0.899736147757256</v>
      </c>
      <c r="E50" s="11"/>
      <c r="F50" s="11"/>
      <c r="G50" s="12"/>
      <c r="H50" s="11"/>
      <c r="I50" s="11"/>
      <c r="J50" s="12"/>
      <c r="K50" s="11">
        <f>K36+K49</f>
        <v>330</v>
      </c>
      <c r="L50" s="11">
        <f>L36+L49</f>
        <v>310</v>
      </c>
      <c r="M50" s="12">
        <f>L50/K50</f>
        <v>0.939393939393939</v>
      </c>
      <c r="N50" s="11"/>
      <c r="O50" s="11"/>
      <c r="P50" s="12"/>
      <c r="Q50" s="11">
        <f>Q36+Q49</f>
        <v>18</v>
      </c>
      <c r="R50" s="11">
        <f>R36+R49</f>
        <v>18</v>
      </c>
      <c r="S50" s="12">
        <f t="shared" si="19"/>
        <v>1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AC36+AC49</f>
        <v>106</v>
      </c>
      <c r="AD50" s="11">
        <f>AD36+AD49</f>
        <v>102</v>
      </c>
      <c r="AE50" s="12">
        <f t="shared" si="17"/>
        <v>0.962264150943396</v>
      </c>
      <c r="AF50" s="11">
        <f>AF36+AF49</f>
        <v>91</v>
      </c>
      <c r="AG50" s="11">
        <f>AG36+AG49</f>
        <v>82</v>
      </c>
      <c r="AH50" s="12">
        <f>AG50/AF50</f>
        <v>0.901098901098901</v>
      </c>
      <c r="AI50" s="11"/>
      <c r="AJ50" s="11"/>
      <c r="AK50" s="12"/>
      <c r="AL50" s="11">
        <f>AL36+AL49</f>
        <v>29</v>
      </c>
      <c r="AM50" s="11">
        <f>AM36+AM49</f>
        <v>25</v>
      </c>
      <c r="AN50" s="12">
        <f>AM50/AL50</f>
        <v>0.862068965517241</v>
      </c>
      <c r="AO50" s="11">
        <f>AO36+AO49</f>
        <v>6</v>
      </c>
      <c r="AP50" s="11">
        <f>AP36+AP49</f>
        <v>5</v>
      </c>
      <c r="AQ50" s="12">
        <f t="shared" si="18"/>
        <v>0.833333333333333</v>
      </c>
      <c r="AR50" s="11">
        <f>AR36+AR49</f>
        <v>8</v>
      </c>
      <c r="AS50" s="11">
        <f>AS36+AS49</f>
        <v>7</v>
      </c>
      <c r="AT50" s="12">
        <f>AS50/AR50</f>
        <v>0.875</v>
      </c>
      <c r="AU50" s="11"/>
      <c r="AV50" s="11"/>
      <c r="AW50" s="12"/>
      <c r="AX50" s="24">
        <f t="shared" si="3"/>
        <v>967</v>
      </c>
      <c r="AY50" s="11">
        <f t="shared" si="4"/>
        <v>890</v>
      </c>
      <c r="AZ50" s="25">
        <f t="shared" si="13"/>
        <v>0.920372285418821</v>
      </c>
    </row>
    <row r="51" customHeight="1" spans="1:52">
      <c r="A51" s="10" t="s">
        <v>68</v>
      </c>
      <c r="B51" s="11">
        <f>B23+B50</f>
        <v>988</v>
      </c>
      <c r="C51" s="11">
        <f>C23+C50</f>
        <v>920</v>
      </c>
      <c r="D51" s="12">
        <f>C51/B51</f>
        <v>0.931174089068826</v>
      </c>
      <c r="E51" s="11">
        <f>E23+E50</f>
        <v>263</v>
      </c>
      <c r="F51" s="11">
        <f>F23+F50</f>
        <v>250</v>
      </c>
      <c r="G51" s="12">
        <f>F51/E51</f>
        <v>0.950570342205323</v>
      </c>
      <c r="H51" s="11">
        <f>H23+H50</f>
        <v>93</v>
      </c>
      <c r="I51" s="11">
        <f>I23+I50</f>
        <v>78</v>
      </c>
      <c r="J51" s="12">
        <f>I51/H51</f>
        <v>0.838709677419355</v>
      </c>
      <c r="K51" s="11">
        <f>K23+K50</f>
        <v>884</v>
      </c>
      <c r="L51" s="11">
        <f>L23+L50</f>
        <v>798</v>
      </c>
      <c r="M51" s="12">
        <f>L51/K51</f>
        <v>0.902714932126697</v>
      </c>
      <c r="N51" s="11">
        <f>N23+N50</f>
        <v>270</v>
      </c>
      <c r="O51" s="11">
        <f>O23+O50</f>
        <v>240</v>
      </c>
      <c r="P51" s="12">
        <f>O51/N51</f>
        <v>0.888888888888889</v>
      </c>
      <c r="Q51" s="11">
        <f>Q23+Q50</f>
        <v>75</v>
      </c>
      <c r="R51" s="11">
        <f>R23+R50</f>
        <v>71</v>
      </c>
      <c r="S51" s="12">
        <f t="shared" si="19"/>
        <v>0.946666666666667</v>
      </c>
      <c r="T51" s="11">
        <f>T23+T50</f>
        <v>57</v>
      </c>
      <c r="U51" s="11">
        <f>U23+U50</f>
        <v>42</v>
      </c>
      <c r="V51" s="12">
        <f>U51/T51</f>
        <v>0.736842105263158</v>
      </c>
      <c r="W51" s="11">
        <f>W23+W50</f>
        <v>5</v>
      </c>
      <c r="X51" s="11">
        <f>X23+X50</f>
        <v>1</v>
      </c>
      <c r="Y51" s="12">
        <f>X51/W51</f>
        <v>0.2</v>
      </c>
      <c r="Z51" s="11">
        <f>Z23+Z50</f>
        <v>195</v>
      </c>
      <c r="AA51" s="11">
        <f>AA23+AA50</f>
        <v>153</v>
      </c>
      <c r="AB51" s="12">
        <f>AA51/Z51</f>
        <v>0.784615384615385</v>
      </c>
      <c r="AC51" s="11">
        <f>AC23+AC50</f>
        <v>410</v>
      </c>
      <c r="AD51" s="11">
        <f>AD23+AD50</f>
        <v>389</v>
      </c>
      <c r="AE51" s="12">
        <f t="shared" si="17"/>
        <v>0.948780487804878</v>
      </c>
      <c r="AF51" s="11">
        <f>AF23+AF50</f>
        <v>364</v>
      </c>
      <c r="AG51" s="11">
        <f>AG23+AG50</f>
        <v>344</v>
      </c>
      <c r="AH51" s="12">
        <f>AG51/AF51</f>
        <v>0.945054945054945</v>
      </c>
      <c r="AI51" s="11">
        <f>AI23+AI50</f>
        <v>269</v>
      </c>
      <c r="AJ51" s="11">
        <f>AJ23+AJ50</f>
        <v>211</v>
      </c>
      <c r="AK51" s="12">
        <f>AJ51/AI51</f>
        <v>0.784386617100372</v>
      </c>
      <c r="AL51" s="11">
        <f>AL23+AL50</f>
        <v>85</v>
      </c>
      <c r="AM51" s="11">
        <f>AM23+AM50</f>
        <v>76</v>
      </c>
      <c r="AN51" s="12">
        <f>AM51/AL51</f>
        <v>0.894117647058824</v>
      </c>
      <c r="AO51" s="11">
        <f>AO23+AO50</f>
        <v>23</v>
      </c>
      <c r="AP51" s="11">
        <f>AP23+AP50</f>
        <v>17</v>
      </c>
      <c r="AQ51" s="12">
        <f t="shared" si="18"/>
        <v>0.739130434782609</v>
      </c>
      <c r="AR51" s="11">
        <f>AR23+AR50</f>
        <v>8</v>
      </c>
      <c r="AS51" s="11">
        <f>AS23+AS50</f>
        <v>7</v>
      </c>
      <c r="AT51" s="12">
        <f>AS51/AR51</f>
        <v>0.875</v>
      </c>
      <c r="AU51" s="11">
        <f>AU23+AU50</f>
        <v>14</v>
      </c>
      <c r="AV51" s="11">
        <f>AV23+AV50</f>
        <v>10</v>
      </c>
      <c r="AW51" s="12">
        <f>AV51/AU51</f>
        <v>0.714285714285714</v>
      </c>
      <c r="AX51" s="27">
        <f t="shared" si="3"/>
        <v>4003</v>
      </c>
      <c r="AY51" s="28">
        <f t="shared" si="4"/>
        <v>3607</v>
      </c>
      <c r="AZ51" s="29">
        <f t="shared" si="13"/>
        <v>0.901074194354234</v>
      </c>
    </row>
    <row r="52" ht="60" customHeight="1" spans="1:52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</row>
  </sheetData>
  <mergeCells count="20">
    <mergeCell ref="A1:AZ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52:AZ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52"/>
  <sheetViews>
    <sheetView workbookViewId="0">
      <pane xSplit="1" ySplit="3" topLeftCell="AD28" activePane="bottomRight" state="frozen"/>
      <selection/>
      <selection pane="topRight"/>
      <selection pane="bottomLeft"/>
      <selection pane="bottomRight" activeCell="AM5" sqref="AM5"/>
    </sheetView>
  </sheetViews>
  <sheetFormatPr defaultColWidth="9.13333333333333" defaultRowHeight="13.5"/>
  <cols>
    <col min="1" max="1" width="23.6" style="1" customWidth="1"/>
    <col min="2" max="55" width="5.4" style="2" customWidth="1"/>
    <col min="56" max="16384" width="9.13333333333333" style="2"/>
  </cols>
  <sheetData>
    <row r="1" ht="28.15" customHeight="1" spans="1:55">
      <c r="A1" s="32" t="s">
        <v>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</row>
    <row r="2" ht="28.15" customHeight="1" spans="1:5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16"/>
      <c r="AC2" s="6" t="s">
        <v>11</v>
      </c>
      <c r="AD2" s="6"/>
      <c r="AE2" s="16"/>
      <c r="AF2" s="6" t="s">
        <v>12</v>
      </c>
      <c r="AG2" s="6"/>
      <c r="AH2" s="16"/>
      <c r="AI2" s="6" t="s">
        <v>13</v>
      </c>
      <c r="AJ2" s="6"/>
      <c r="AK2" s="16"/>
      <c r="AL2" s="6" t="s">
        <v>14</v>
      </c>
      <c r="AM2" s="6"/>
      <c r="AN2" s="16"/>
      <c r="AO2" s="6" t="s">
        <v>15</v>
      </c>
      <c r="AP2" s="6"/>
      <c r="AQ2" s="16"/>
      <c r="AR2" s="6" t="s">
        <v>16</v>
      </c>
      <c r="AS2" s="6"/>
      <c r="AT2" s="16"/>
      <c r="AU2" s="6" t="s">
        <v>77</v>
      </c>
      <c r="AV2" s="6"/>
      <c r="AW2" s="16"/>
      <c r="AX2" s="6" t="s">
        <v>79</v>
      </c>
      <c r="AY2" s="6"/>
      <c r="AZ2" s="16"/>
      <c r="BA2" s="17" t="s">
        <v>17</v>
      </c>
      <c r="BB2" s="18"/>
      <c r="BC2" s="19"/>
    </row>
    <row r="3" ht="28.15" customHeight="1" spans="1:55">
      <c r="A3" s="5"/>
      <c r="B3" s="6" t="s">
        <v>18</v>
      </c>
      <c r="C3" s="6" t="s">
        <v>19</v>
      </c>
      <c r="D3" s="6" t="s">
        <v>20</v>
      </c>
      <c r="E3" s="6" t="s">
        <v>18</v>
      </c>
      <c r="F3" s="6" t="s">
        <v>19</v>
      </c>
      <c r="G3" s="6" t="s">
        <v>20</v>
      </c>
      <c r="H3" s="6" t="s">
        <v>18</v>
      </c>
      <c r="I3" s="6" t="s">
        <v>19</v>
      </c>
      <c r="J3" s="6" t="s">
        <v>20</v>
      </c>
      <c r="K3" s="6" t="s">
        <v>18</v>
      </c>
      <c r="L3" s="6" t="s">
        <v>19</v>
      </c>
      <c r="M3" s="6" t="s">
        <v>20</v>
      </c>
      <c r="N3" s="6" t="s">
        <v>18</v>
      </c>
      <c r="O3" s="6" t="s">
        <v>19</v>
      </c>
      <c r="P3" s="6" t="s">
        <v>20</v>
      </c>
      <c r="Q3" s="6" t="s">
        <v>18</v>
      </c>
      <c r="R3" s="6" t="s">
        <v>19</v>
      </c>
      <c r="S3" s="16" t="s">
        <v>20</v>
      </c>
      <c r="T3" s="6" t="s">
        <v>18</v>
      </c>
      <c r="U3" s="6" t="s">
        <v>19</v>
      </c>
      <c r="V3" s="6" t="s">
        <v>20</v>
      </c>
      <c r="W3" s="6" t="s">
        <v>18</v>
      </c>
      <c r="X3" s="6" t="s">
        <v>19</v>
      </c>
      <c r="Y3" s="6" t="s">
        <v>20</v>
      </c>
      <c r="Z3" s="6" t="s">
        <v>18</v>
      </c>
      <c r="AA3" s="6" t="s">
        <v>19</v>
      </c>
      <c r="AB3" s="16" t="s">
        <v>20</v>
      </c>
      <c r="AC3" s="6" t="s">
        <v>18</v>
      </c>
      <c r="AD3" s="6" t="s">
        <v>19</v>
      </c>
      <c r="AE3" s="16" t="s">
        <v>20</v>
      </c>
      <c r="AF3" s="6" t="s">
        <v>18</v>
      </c>
      <c r="AG3" s="6" t="s">
        <v>19</v>
      </c>
      <c r="AH3" s="16" t="s">
        <v>20</v>
      </c>
      <c r="AI3" s="6" t="s">
        <v>18</v>
      </c>
      <c r="AJ3" s="6" t="s">
        <v>19</v>
      </c>
      <c r="AK3" s="16" t="s">
        <v>20</v>
      </c>
      <c r="AL3" s="6" t="s">
        <v>18</v>
      </c>
      <c r="AM3" s="6" t="s">
        <v>19</v>
      </c>
      <c r="AN3" s="16" t="s">
        <v>20</v>
      </c>
      <c r="AO3" s="6" t="s">
        <v>18</v>
      </c>
      <c r="AP3" s="6" t="s">
        <v>19</v>
      </c>
      <c r="AQ3" s="16" t="s">
        <v>20</v>
      </c>
      <c r="AR3" s="6" t="s">
        <v>18</v>
      </c>
      <c r="AS3" s="6" t="s">
        <v>19</v>
      </c>
      <c r="AT3" s="16" t="s">
        <v>20</v>
      </c>
      <c r="AU3" s="6" t="s">
        <v>18</v>
      </c>
      <c r="AV3" s="6" t="s">
        <v>19</v>
      </c>
      <c r="AW3" s="16" t="s">
        <v>20</v>
      </c>
      <c r="AX3" s="6" t="s">
        <v>18</v>
      </c>
      <c r="AY3" s="6" t="s">
        <v>19</v>
      </c>
      <c r="AZ3" s="16" t="s">
        <v>20</v>
      </c>
      <c r="BA3" s="20" t="s">
        <v>18</v>
      </c>
      <c r="BB3" s="6" t="s">
        <v>19</v>
      </c>
      <c r="BC3" s="21" t="s">
        <v>20</v>
      </c>
    </row>
    <row r="4" spans="1:55">
      <c r="A4" s="7" t="s">
        <v>21</v>
      </c>
      <c r="B4" s="8">
        <v>20</v>
      </c>
      <c r="C4" s="8">
        <v>17</v>
      </c>
      <c r="D4" s="9">
        <f t="shared" ref="D4:D12" si="0">C4/B4</f>
        <v>0.85</v>
      </c>
      <c r="E4" s="8">
        <v>34</v>
      </c>
      <c r="F4" s="8">
        <v>28</v>
      </c>
      <c r="G4" s="9">
        <f>F4/E4</f>
        <v>0.823529411764706</v>
      </c>
      <c r="H4" s="8">
        <v>2</v>
      </c>
      <c r="I4" s="8">
        <v>1</v>
      </c>
      <c r="J4" s="9">
        <f t="shared" ref="J4:J9" si="1">I4/H4</f>
        <v>0.5</v>
      </c>
      <c r="K4" s="8">
        <v>167</v>
      </c>
      <c r="L4" s="8">
        <v>121</v>
      </c>
      <c r="M4" s="9">
        <f t="shared" ref="M4:M14" si="2">L4/K4</f>
        <v>0.724550898203593</v>
      </c>
      <c r="N4" s="8">
        <v>6</v>
      </c>
      <c r="O4" s="8">
        <v>2</v>
      </c>
      <c r="P4" s="9">
        <f>O4/N4</f>
        <v>0.333333333333333</v>
      </c>
      <c r="Q4" s="8">
        <v>11</v>
      </c>
      <c r="R4" s="8">
        <v>11</v>
      </c>
      <c r="S4" s="9">
        <f t="shared" ref="S4:S12" si="3">R4/Q4</f>
        <v>1</v>
      </c>
      <c r="T4" s="8">
        <v>6</v>
      </c>
      <c r="U4" s="8">
        <v>0</v>
      </c>
      <c r="V4" s="9">
        <f t="shared" ref="V4:V9" si="4">U4/T4</f>
        <v>0</v>
      </c>
      <c r="W4" s="8"/>
      <c r="X4" s="8"/>
      <c r="Y4" s="9"/>
      <c r="Z4" s="8">
        <v>41</v>
      </c>
      <c r="AA4" s="8">
        <v>32</v>
      </c>
      <c r="AB4" s="9">
        <f t="shared" ref="AB4:AB10" si="5">AA4/Z4</f>
        <v>0.780487804878049</v>
      </c>
      <c r="AC4" s="8"/>
      <c r="AD4" s="8"/>
      <c r="AE4" s="9"/>
      <c r="AF4" s="8">
        <v>27</v>
      </c>
      <c r="AG4" s="8">
        <v>23</v>
      </c>
      <c r="AH4" s="9">
        <f>AG4/AF4</f>
        <v>0.851851851851852</v>
      </c>
      <c r="AI4" s="8">
        <v>6</v>
      </c>
      <c r="AJ4" s="8">
        <v>2</v>
      </c>
      <c r="AK4" s="9">
        <f t="shared" ref="AK4:AK10" si="6">AJ4/AI4</f>
        <v>0.333333333333333</v>
      </c>
      <c r="AL4" s="8">
        <v>62</v>
      </c>
      <c r="AM4" s="8">
        <v>45</v>
      </c>
      <c r="AN4" s="9">
        <f t="shared" ref="AN4:AN12" si="7">AM4/AL4</f>
        <v>0.725806451612903</v>
      </c>
      <c r="AO4" s="8">
        <v>2</v>
      </c>
      <c r="AP4" s="8">
        <v>1</v>
      </c>
      <c r="AQ4" s="9">
        <f t="shared" ref="AQ4:AQ10" si="8">AP4/AO4</f>
        <v>0.5</v>
      </c>
      <c r="AR4" s="8"/>
      <c r="AS4" s="8"/>
      <c r="AT4" s="9"/>
      <c r="AU4" s="8"/>
      <c r="AV4" s="8"/>
      <c r="AW4" s="9"/>
      <c r="AX4" s="8">
        <v>10</v>
      </c>
      <c r="AY4" s="8">
        <v>9</v>
      </c>
      <c r="AZ4" s="9">
        <f>AY4/AX4</f>
        <v>0.9</v>
      </c>
      <c r="BA4" s="22">
        <f t="shared" ref="BA4:BA51" si="9">B4+E4+H4+K4+N4+Q4+T4+W4+Z4+AC4+AF4+AI4+AL4+AO4+AR4+AU4+AX4</f>
        <v>394</v>
      </c>
      <c r="BB4" s="8">
        <f t="shared" ref="BB4:BB51" si="10">C4+F4+I4+L4+O4+R4+U4+X4+AA4+AD4+AG4+AJ4+AM4+AP4+AS4+AV4+AY4</f>
        <v>292</v>
      </c>
      <c r="BC4" s="23">
        <f t="shared" ref="BC4:BC12" si="11">BB4/BA4</f>
        <v>0.741116751269036</v>
      </c>
    </row>
    <row r="5" spans="1:55">
      <c r="A5" s="7" t="s">
        <v>22</v>
      </c>
      <c r="B5" s="8"/>
      <c r="C5" s="8"/>
      <c r="D5" s="9"/>
      <c r="E5" s="8">
        <v>23</v>
      </c>
      <c r="F5" s="8">
        <v>17</v>
      </c>
      <c r="G5" s="9">
        <f>F5/E5</f>
        <v>0.739130434782609</v>
      </c>
      <c r="H5" s="8"/>
      <c r="I5" s="8"/>
      <c r="J5" s="9"/>
      <c r="K5" s="8"/>
      <c r="L5" s="8"/>
      <c r="M5" s="9"/>
      <c r="N5" s="8">
        <v>53</v>
      </c>
      <c r="O5" s="8">
        <v>52</v>
      </c>
      <c r="P5" s="9">
        <f t="shared" ref="P5" si="12">O5/N5</f>
        <v>0.981132075471698</v>
      </c>
      <c r="Q5" s="8">
        <v>2</v>
      </c>
      <c r="R5" s="8">
        <v>2</v>
      </c>
      <c r="S5" s="9">
        <f t="shared" si="3"/>
        <v>1</v>
      </c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22">
        <f t="shared" si="9"/>
        <v>78</v>
      </c>
      <c r="BB5" s="8">
        <f t="shared" si="10"/>
        <v>71</v>
      </c>
      <c r="BC5" s="23">
        <f t="shared" si="11"/>
        <v>0.91025641025641</v>
      </c>
    </row>
    <row r="6" spans="1:55">
      <c r="A6" s="7" t="s">
        <v>23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22"/>
      <c r="BB6" s="8"/>
      <c r="BC6" s="23"/>
    </row>
    <row r="7" spans="1:55">
      <c r="A7" s="7" t="s">
        <v>24</v>
      </c>
      <c r="B7" s="8">
        <v>35</v>
      </c>
      <c r="C7" s="8">
        <v>32</v>
      </c>
      <c r="D7" s="9">
        <f t="shared" si="0"/>
        <v>0.914285714285714</v>
      </c>
      <c r="E7" s="8"/>
      <c r="F7" s="8"/>
      <c r="G7" s="9"/>
      <c r="H7" s="8">
        <v>10</v>
      </c>
      <c r="I7" s="8">
        <v>4</v>
      </c>
      <c r="J7" s="9">
        <f t="shared" si="1"/>
        <v>0.4</v>
      </c>
      <c r="K7" s="8">
        <v>2</v>
      </c>
      <c r="L7" s="8">
        <v>2</v>
      </c>
      <c r="M7" s="9">
        <f t="shared" si="2"/>
        <v>1</v>
      </c>
      <c r="N7" s="8">
        <v>16</v>
      </c>
      <c r="O7" s="8">
        <v>14</v>
      </c>
      <c r="P7" s="9">
        <f>O7/N7</f>
        <v>0.875</v>
      </c>
      <c r="Q7" s="8">
        <v>23</v>
      </c>
      <c r="R7" s="8">
        <v>23</v>
      </c>
      <c r="S7" s="9">
        <f t="shared" si="3"/>
        <v>1</v>
      </c>
      <c r="T7" s="8">
        <v>51</v>
      </c>
      <c r="U7" s="8">
        <v>43</v>
      </c>
      <c r="V7" s="9">
        <f t="shared" si="4"/>
        <v>0.843137254901961</v>
      </c>
      <c r="W7" s="8"/>
      <c r="X7" s="8"/>
      <c r="Y7" s="9"/>
      <c r="Z7" s="8">
        <v>3</v>
      </c>
      <c r="AA7" s="8">
        <v>3</v>
      </c>
      <c r="AB7" s="9">
        <f t="shared" si="5"/>
        <v>1</v>
      </c>
      <c r="AC7" s="8">
        <v>36</v>
      </c>
      <c r="AD7" s="8">
        <v>30</v>
      </c>
      <c r="AE7" s="9">
        <f t="shared" ref="AE7:AE12" si="13">AD7/AC7</f>
        <v>0.833333333333333</v>
      </c>
      <c r="AF7" s="8">
        <v>28</v>
      </c>
      <c r="AG7" s="8">
        <v>27</v>
      </c>
      <c r="AH7" s="9">
        <f>AG7/AF7</f>
        <v>0.964285714285714</v>
      </c>
      <c r="AI7" s="8">
        <v>43</v>
      </c>
      <c r="AJ7" s="8">
        <v>31</v>
      </c>
      <c r="AK7" s="9">
        <f t="shared" si="6"/>
        <v>0.720930232558139</v>
      </c>
      <c r="AL7" s="8">
        <v>26</v>
      </c>
      <c r="AM7" s="8">
        <v>20</v>
      </c>
      <c r="AN7" s="9">
        <f t="shared" si="7"/>
        <v>0.769230769230769</v>
      </c>
      <c r="AO7" s="8">
        <v>11</v>
      </c>
      <c r="AP7" s="8">
        <v>8</v>
      </c>
      <c r="AQ7" s="9">
        <f t="shared" si="8"/>
        <v>0.727272727272727</v>
      </c>
      <c r="AR7" s="8"/>
      <c r="AS7" s="8"/>
      <c r="AT7" s="9"/>
      <c r="AU7" s="8"/>
      <c r="AV7" s="8"/>
      <c r="AW7" s="9"/>
      <c r="AX7" s="8"/>
      <c r="AY7" s="8"/>
      <c r="AZ7" s="9"/>
      <c r="BA7" s="22">
        <f t="shared" si="9"/>
        <v>284</v>
      </c>
      <c r="BB7" s="8">
        <f t="shared" si="10"/>
        <v>237</v>
      </c>
      <c r="BC7" s="23">
        <f t="shared" si="11"/>
        <v>0.834507042253521</v>
      </c>
    </row>
    <row r="8" spans="1:55">
      <c r="A8" s="7" t="s">
        <v>25</v>
      </c>
      <c r="B8" s="8">
        <v>36</v>
      </c>
      <c r="C8" s="8">
        <v>28</v>
      </c>
      <c r="D8" s="9">
        <f t="shared" si="0"/>
        <v>0.777777777777778</v>
      </c>
      <c r="E8" s="8">
        <v>179</v>
      </c>
      <c r="F8" s="8">
        <v>172</v>
      </c>
      <c r="G8" s="9">
        <f>F8/E8</f>
        <v>0.960893854748603</v>
      </c>
      <c r="H8" s="8"/>
      <c r="I8" s="8"/>
      <c r="J8" s="9"/>
      <c r="K8" s="8">
        <v>100</v>
      </c>
      <c r="L8" s="8">
        <v>78</v>
      </c>
      <c r="M8" s="9">
        <f t="shared" si="2"/>
        <v>0.78</v>
      </c>
      <c r="N8" s="8"/>
      <c r="O8" s="8"/>
      <c r="P8" s="9"/>
      <c r="Q8" s="8">
        <v>4</v>
      </c>
      <c r="R8" s="8">
        <v>3</v>
      </c>
      <c r="S8" s="9">
        <f t="shared" si="3"/>
        <v>0.75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22">
        <f t="shared" si="9"/>
        <v>319</v>
      </c>
      <c r="BB8" s="8">
        <f t="shared" si="10"/>
        <v>281</v>
      </c>
      <c r="BC8" s="23">
        <f t="shared" si="11"/>
        <v>0.880877742946709</v>
      </c>
    </row>
    <row r="9" spans="1:55">
      <c r="A9" s="10" t="s">
        <v>26</v>
      </c>
      <c r="B9" s="11">
        <f t="shared" ref="B9:F9" si="14">SUM(B4:B8)</f>
        <v>91</v>
      </c>
      <c r="C9" s="11">
        <f t="shared" si="14"/>
        <v>77</v>
      </c>
      <c r="D9" s="12">
        <f t="shared" si="0"/>
        <v>0.846153846153846</v>
      </c>
      <c r="E9" s="11">
        <f t="shared" si="14"/>
        <v>236</v>
      </c>
      <c r="F9" s="11">
        <f t="shared" si="14"/>
        <v>217</v>
      </c>
      <c r="G9" s="12">
        <f>F9/E9</f>
        <v>0.919491525423729</v>
      </c>
      <c r="H9" s="11">
        <f>SUM(H4:H8)</f>
        <v>12</v>
      </c>
      <c r="I9" s="11">
        <f>SUM(I4:I8)</f>
        <v>5</v>
      </c>
      <c r="J9" s="12">
        <f t="shared" si="1"/>
        <v>0.416666666666667</v>
      </c>
      <c r="K9" s="11">
        <f>SUM(K4:K8)</f>
        <v>269</v>
      </c>
      <c r="L9" s="11">
        <f>SUM(L4:L8)</f>
        <v>201</v>
      </c>
      <c r="M9" s="12">
        <f t="shared" si="2"/>
        <v>0.747211895910781</v>
      </c>
      <c r="N9" s="11">
        <f>SUM(N4:N8)</f>
        <v>75</v>
      </c>
      <c r="O9" s="11">
        <f>SUM(O4:O8)</f>
        <v>68</v>
      </c>
      <c r="P9" s="12">
        <f>O9/N9</f>
        <v>0.906666666666667</v>
      </c>
      <c r="Q9" s="11">
        <f>SUM(Q4:Q8)</f>
        <v>40</v>
      </c>
      <c r="R9" s="11">
        <f>SUM(R4:R8)</f>
        <v>39</v>
      </c>
      <c r="S9" s="12">
        <f t="shared" si="3"/>
        <v>0.975</v>
      </c>
      <c r="T9" s="11">
        <f>SUM(T4:T8)</f>
        <v>57</v>
      </c>
      <c r="U9" s="11">
        <f>SUM(U4:U8)</f>
        <v>43</v>
      </c>
      <c r="V9" s="12">
        <f t="shared" si="4"/>
        <v>0.754385964912281</v>
      </c>
      <c r="W9" s="11"/>
      <c r="X9" s="11"/>
      <c r="Y9" s="12"/>
      <c r="Z9" s="11">
        <f>SUM(Z4:Z8)</f>
        <v>44</v>
      </c>
      <c r="AA9" s="11">
        <f>SUM(AA4:AA8)</f>
        <v>35</v>
      </c>
      <c r="AB9" s="12">
        <f t="shared" si="5"/>
        <v>0.795454545454545</v>
      </c>
      <c r="AC9" s="11">
        <f>SUM(AC4:AC8)</f>
        <v>36</v>
      </c>
      <c r="AD9" s="11">
        <f>SUM(AD4:AD8)</f>
        <v>30</v>
      </c>
      <c r="AE9" s="12">
        <f t="shared" si="13"/>
        <v>0.833333333333333</v>
      </c>
      <c r="AF9" s="11">
        <f>SUM(AF4:AF8)</f>
        <v>55</v>
      </c>
      <c r="AG9" s="11">
        <f>SUM(AG4:AG8)</f>
        <v>50</v>
      </c>
      <c r="AH9" s="12">
        <f>AG9/AF9</f>
        <v>0.909090909090909</v>
      </c>
      <c r="AI9" s="11">
        <f>SUM(AI4:AI8)</f>
        <v>49</v>
      </c>
      <c r="AJ9" s="11">
        <f>SUM(AJ4:AJ8)</f>
        <v>33</v>
      </c>
      <c r="AK9" s="12">
        <f t="shared" si="6"/>
        <v>0.673469387755102</v>
      </c>
      <c r="AL9" s="11">
        <f>SUM(AL4:AL8)</f>
        <v>88</v>
      </c>
      <c r="AM9" s="11">
        <f>SUM(AM4:AM8)</f>
        <v>65</v>
      </c>
      <c r="AN9" s="12">
        <f t="shared" si="7"/>
        <v>0.738636363636364</v>
      </c>
      <c r="AO9" s="11">
        <f>SUM(AO4:AO8)</f>
        <v>13</v>
      </c>
      <c r="AP9" s="11">
        <f>SUM(AP4:AP8)</f>
        <v>9</v>
      </c>
      <c r="AQ9" s="12">
        <f t="shared" si="8"/>
        <v>0.692307692307692</v>
      </c>
      <c r="AR9" s="11"/>
      <c r="AS9" s="11"/>
      <c r="AT9" s="12"/>
      <c r="AU9" s="11"/>
      <c r="AV9" s="11"/>
      <c r="AW9" s="12"/>
      <c r="AX9" s="11">
        <f>SUM(AX4:AX8)</f>
        <v>10</v>
      </c>
      <c r="AY9" s="11">
        <f>SUM(AY4:AY8)</f>
        <v>9</v>
      </c>
      <c r="AZ9" s="12">
        <f>AY9/AX9</f>
        <v>0.9</v>
      </c>
      <c r="BA9" s="24">
        <f t="shared" si="9"/>
        <v>1075</v>
      </c>
      <c r="BB9" s="11">
        <f t="shared" si="10"/>
        <v>881</v>
      </c>
      <c r="BC9" s="25">
        <f t="shared" si="11"/>
        <v>0.81953488372093</v>
      </c>
    </row>
    <row r="10" spans="1:55">
      <c r="A10" s="7" t="s">
        <v>27</v>
      </c>
      <c r="B10" s="8">
        <v>278</v>
      </c>
      <c r="C10" s="8">
        <v>274</v>
      </c>
      <c r="D10" s="9">
        <f t="shared" si="0"/>
        <v>0.985611510791367</v>
      </c>
      <c r="E10" s="8">
        <v>57</v>
      </c>
      <c r="F10" s="8">
        <v>56</v>
      </c>
      <c r="G10" s="9">
        <f>F10/E10</f>
        <v>0.982456140350877</v>
      </c>
      <c r="H10" s="8"/>
      <c r="I10" s="8"/>
      <c r="J10" s="9"/>
      <c r="K10" s="8">
        <v>41</v>
      </c>
      <c r="L10" s="8">
        <v>40</v>
      </c>
      <c r="M10" s="9">
        <f t="shared" si="2"/>
        <v>0.975609756097561</v>
      </c>
      <c r="N10" s="8">
        <v>39</v>
      </c>
      <c r="O10" s="8">
        <v>39</v>
      </c>
      <c r="P10" s="9">
        <f>O10/N10</f>
        <v>1</v>
      </c>
      <c r="Q10" s="8">
        <v>5</v>
      </c>
      <c r="R10" s="8">
        <v>5</v>
      </c>
      <c r="S10" s="9">
        <f t="shared" si="3"/>
        <v>1</v>
      </c>
      <c r="T10" s="8"/>
      <c r="U10" s="8"/>
      <c r="V10" s="9"/>
      <c r="W10" s="8"/>
      <c r="X10" s="8"/>
      <c r="Y10" s="9"/>
      <c r="Z10" s="8">
        <v>14</v>
      </c>
      <c r="AA10" s="8">
        <v>13</v>
      </c>
      <c r="AB10" s="9">
        <f t="shared" si="5"/>
        <v>0.928571428571429</v>
      </c>
      <c r="AC10" s="8">
        <v>61</v>
      </c>
      <c r="AD10" s="8">
        <v>60</v>
      </c>
      <c r="AE10" s="9">
        <f t="shared" si="13"/>
        <v>0.983606557377049</v>
      </c>
      <c r="AF10" s="8">
        <v>48</v>
      </c>
      <c r="AG10" s="8">
        <v>47</v>
      </c>
      <c r="AH10" s="9">
        <f>AG10/AF10</f>
        <v>0.979166666666667</v>
      </c>
      <c r="AI10" s="8">
        <v>53</v>
      </c>
      <c r="AJ10" s="8">
        <v>50</v>
      </c>
      <c r="AK10" s="9">
        <f t="shared" si="6"/>
        <v>0.943396226415094</v>
      </c>
      <c r="AL10" s="8">
        <v>32</v>
      </c>
      <c r="AM10" s="8">
        <v>30</v>
      </c>
      <c r="AN10" s="9">
        <f t="shared" si="7"/>
        <v>0.9375</v>
      </c>
      <c r="AO10" s="8">
        <v>1</v>
      </c>
      <c r="AP10" s="8">
        <v>1</v>
      </c>
      <c r="AQ10" s="9">
        <f t="shared" si="8"/>
        <v>1</v>
      </c>
      <c r="AR10" s="8"/>
      <c r="AS10" s="8"/>
      <c r="AT10" s="9"/>
      <c r="AU10" s="8">
        <v>2</v>
      </c>
      <c r="AV10" s="8">
        <v>2</v>
      </c>
      <c r="AW10" s="9">
        <f>AV10/AU10</f>
        <v>1</v>
      </c>
      <c r="AX10" s="8">
        <v>4</v>
      </c>
      <c r="AY10" s="8">
        <v>4</v>
      </c>
      <c r="AZ10" s="9">
        <f>AY10/AX10</f>
        <v>1</v>
      </c>
      <c r="BA10" s="26">
        <f t="shared" si="9"/>
        <v>635</v>
      </c>
      <c r="BB10" s="8">
        <f t="shared" si="10"/>
        <v>621</v>
      </c>
      <c r="BC10" s="23">
        <f t="shared" si="11"/>
        <v>0.977952755905512</v>
      </c>
    </row>
    <row r="11" spans="1:55">
      <c r="A11" s="7" t="s">
        <v>28</v>
      </c>
      <c r="B11" s="8">
        <v>52</v>
      </c>
      <c r="C11" s="8">
        <v>48</v>
      </c>
      <c r="D11" s="9">
        <f t="shared" si="0"/>
        <v>0.923076923076923</v>
      </c>
      <c r="E11" s="8">
        <v>16</v>
      </c>
      <c r="F11" s="8">
        <v>16</v>
      </c>
      <c r="G11" s="9">
        <f>F11/E11</f>
        <v>1</v>
      </c>
      <c r="H11" s="8"/>
      <c r="I11" s="8"/>
      <c r="J11" s="9"/>
      <c r="K11" s="8"/>
      <c r="L11" s="8"/>
      <c r="M11" s="9"/>
      <c r="N11" s="8">
        <v>8</v>
      </c>
      <c r="O11" s="8">
        <v>7</v>
      </c>
      <c r="P11" s="9">
        <f>O11/N11</f>
        <v>0.875</v>
      </c>
      <c r="Q11" s="8">
        <v>2</v>
      </c>
      <c r="R11" s="8">
        <v>1</v>
      </c>
      <c r="S11" s="9">
        <f t="shared" si="3"/>
        <v>0.5</v>
      </c>
      <c r="T11" s="8"/>
      <c r="U11" s="8"/>
      <c r="V11" s="9"/>
      <c r="W11" s="8"/>
      <c r="X11" s="8"/>
      <c r="Y11" s="9"/>
      <c r="Z11" s="8"/>
      <c r="AA11" s="8"/>
      <c r="AB11" s="9"/>
      <c r="AC11" s="8">
        <v>8</v>
      </c>
      <c r="AD11" s="8">
        <v>8</v>
      </c>
      <c r="AE11" s="9">
        <f t="shared" si="13"/>
        <v>1</v>
      </c>
      <c r="AF11" s="8">
        <v>4</v>
      </c>
      <c r="AG11" s="8">
        <v>4</v>
      </c>
      <c r="AH11" s="9">
        <f>AG11/AF11</f>
        <v>1</v>
      </c>
      <c r="AI11" s="8"/>
      <c r="AJ11" s="8"/>
      <c r="AK11" s="9"/>
      <c r="AL11" s="8">
        <v>3</v>
      </c>
      <c r="AM11" s="8">
        <v>3</v>
      </c>
      <c r="AN11" s="9">
        <f t="shared" si="7"/>
        <v>1</v>
      </c>
      <c r="AO11" s="8"/>
      <c r="AP11" s="8"/>
      <c r="AQ11" s="9"/>
      <c r="AR11" s="8"/>
      <c r="AS11" s="8"/>
      <c r="AT11" s="9"/>
      <c r="AU11" s="8"/>
      <c r="AV11" s="8"/>
      <c r="AW11" s="9"/>
      <c r="AX11" s="8"/>
      <c r="AY11" s="8"/>
      <c r="AZ11" s="9"/>
      <c r="BA11" s="26">
        <f t="shared" si="9"/>
        <v>93</v>
      </c>
      <c r="BB11" s="8">
        <f t="shared" si="10"/>
        <v>87</v>
      </c>
      <c r="BC11" s="23">
        <f t="shared" si="11"/>
        <v>0.935483870967742</v>
      </c>
    </row>
    <row r="12" spans="1:55">
      <c r="A12" s="7" t="s">
        <v>29</v>
      </c>
      <c r="B12" s="8">
        <v>49</v>
      </c>
      <c r="C12" s="8">
        <v>46</v>
      </c>
      <c r="D12" s="9">
        <f t="shared" si="0"/>
        <v>0.938775510204082</v>
      </c>
      <c r="E12" s="8">
        <v>2</v>
      </c>
      <c r="F12" s="8">
        <v>2</v>
      </c>
      <c r="G12" s="9">
        <f>F12/E12</f>
        <v>1</v>
      </c>
      <c r="H12" s="8"/>
      <c r="I12" s="8"/>
      <c r="J12" s="9"/>
      <c r="K12" s="8">
        <v>58</v>
      </c>
      <c r="L12" s="8">
        <v>52</v>
      </c>
      <c r="M12" s="9">
        <f t="shared" si="2"/>
        <v>0.896551724137931</v>
      </c>
      <c r="N12" s="8">
        <v>7</v>
      </c>
      <c r="O12" s="8">
        <v>7</v>
      </c>
      <c r="P12" s="9">
        <f>O12/N12</f>
        <v>1</v>
      </c>
      <c r="Q12" s="8">
        <v>2</v>
      </c>
      <c r="R12" s="8">
        <v>1</v>
      </c>
      <c r="S12" s="9">
        <f t="shared" si="3"/>
        <v>0.5</v>
      </c>
      <c r="T12" s="8"/>
      <c r="U12" s="8"/>
      <c r="V12" s="9"/>
      <c r="W12" s="8"/>
      <c r="X12" s="8"/>
      <c r="Y12" s="9"/>
      <c r="Z12" s="8"/>
      <c r="AA12" s="8"/>
      <c r="AB12" s="9"/>
      <c r="AC12" s="8">
        <v>15</v>
      </c>
      <c r="AD12" s="8">
        <v>13</v>
      </c>
      <c r="AE12" s="9">
        <f t="shared" si="13"/>
        <v>0.866666666666667</v>
      </c>
      <c r="AF12" s="8">
        <v>26</v>
      </c>
      <c r="AG12" s="8">
        <v>25</v>
      </c>
      <c r="AH12" s="9">
        <f>AG12/AF12</f>
        <v>0.961538461538462</v>
      </c>
      <c r="AI12" s="8">
        <v>23</v>
      </c>
      <c r="AJ12" s="8">
        <v>18</v>
      </c>
      <c r="AK12" s="9">
        <f>AJ12/AI12</f>
        <v>0.782608695652174</v>
      </c>
      <c r="AL12" s="8">
        <v>6</v>
      </c>
      <c r="AM12" s="8">
        <v>6</v>
      </c>
      <c r="AN12" s="9">
        <f t="shared" si="7"/>
        <v>1</v>
      </c>
      <c r="AO12" s="8"/>
      <c r="AP12" s="8"/>
      <c r="AQ12" s="9"/>
      <c r="AR12" s="8"/>
      <c r="AS12" s="8"/>
      <c r="AT12" s="9"/>
      <c r="AU12" s="8"/>
      <c r="AV12" s="8"/>
      <c r="AW12" s="9"/>
      <c r="AX12" s="8"/>
      <c r="AY12" s="8"/>
      <c r="AZ12" s="9"/>
      <c r="BA12" s="26">
        <f t="shared" si="9"/>
        <v>188</v>
      </c>
      <c r="BB12" s="8">
        <f t="shared" si="10"/>
        <v>170</v>
      </c>
      <c r="BC12" s="23">
        <f t="shared" si="11"/>
        <v>0.904255319148936</v>
      </c>
    </row>
    <row r="13" spans="1:55">
      <c r="A13" s="7" t="s">
        <v>30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26"/>
      <c r="BB13" s="8"/>
      <c r="BC13" s="23"/>
    </row>
    <row r="14" spans="1:55">
      <c r="A14" s="7" t="s">
        <v>31</v>
      </c>
      <c r="B14" s="8">
        <v>72</v>
      </c>
      <c r="C14" s="8">
        <v>69</v>
      </c>
      <c r="D14" s="9">
        <f t="shared" ref="D14:D20" si="15">C14/B14</f>
        <v>0.958333333333333</v>
      </c>
      <c r="E14" s="8">
        <v>5</v>
      </c>
      <c r="F14" s="8">
        <v>5</v>
      </c>
      <c r="G14" s="9">
        <f>F14/E14</f>
        <v>1</v>
      </c>
      <c r="H14" s="8"/>
      <c r="I14" s="8"/>
      <c r="J14" s="9"/>
      <c r="K14" s="8">
        <v>4</v>
      </c>
      <c r="L14" s="8">
        <v>4</v>
      </c>
      <c r="M14" s="9">
        <f t="shared" si="2"/>
        <v>1</v>
      </c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>
        <v>4</v>
      </c>
      <c r="AM14" s="8">
        <v>4</v>
      </c>
      <c r="AN14" s="9">
        <f>AM14/AL14</f>
        <v>1</v>
      </c>
      <c r="AO14" s="8"/>
      <c r="AP14" s="8"/>
      <c r="AQ14" s="9"/>
      <c r="AR14" s="8"/>
      <c r="AS14" s="8"/>
      <c r="AT14" s="9"/>
      <c r="AU14" s="8"/>
      <c r="AV14" s="8"/>
      <c r="AW14" s="9"/>
      <c r="AX14" s="8"/>
      <c r="AY14" s="8"/>
      <c r="AZ14" s="9"/>
      <c r="BA14" s="26">
        <f t="shared" si="9"/>
        <v>85</v>
      </c>
      <c r="BB14" s="8">
        <f t="shared" si="10"/>
        <v>82</v>
      </c>
      <c r="BC14" s="23">
        <f t="shared" ref="BC14:BC33" si="16">BB14/BA14</f>
        <v>0.964705882352941</v>
      </c>
    </row>
    <row r="15" spans="1:55">
      <c r="A15" s="7" t="s">
        <v>32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26"/>
      <c r="BB15" s="8"/>
      <c r="BC15" s="23"/>
    </row>
    <row r="16" spans="1:55">
      <c r="A16" s="7" t="s">
        <v>33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26"/>
      <c r="BB16" s="8"/>
      <c r="BC16" s="23"/>
    </row>
    <row r="17" spans="1:55">
      <c r="A17" s="7" t="s">
        <v>34</v>
      </c>
      <c r="B17" s="8">
        <v>5</v>
      </c>
      <c r="C17" s="8">
        <v>5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26">
        <f t="shared" si="9"/>
        <v>5</v>
      </c>
      <c r="BB17" s="8">
        <f t="shared" si="10"/>
        <v>5</v>
      </c>
      <c r="BC17" s="23">
        <f>BB17/BA17</f>
        <v>1</v>
      </c>
    </row>
    <row r="18" spans="1:55">
      <c r="A18" s="7" t="s">
        <v>35</v>
      </c>
      <c r="B18" s="8">
        <v>5</v>
      </c>
      <c r="C18" s="8">
        <v>4</v>
      </c>
      <c r="D18" s="9">
        <f t="shared" si="15"/>
        <v>0.8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26">
        <f t="shared" si="9"/>
        <v>5</v>
      </c>
      <c r="BB18" s="8">
        <f t="shared" si="10"/>
        <v>4</v>
      </c>
      <c r="BC18" s="23">
        <f t="shared" si="16"/>
        <v>0.8</v>
      </c>
    </row>
    <row r="19" spans="1:55">
      <c r="A19" s="7" t="s">
        <v>36</v>
      </c>
      <c r="B19" s="8"/>
      <c r="C19" s="8"/>
      <c r="D19" s="9"/>
      <c r="E19" s="8">
        <v>1</v>
      </c>
      <c r="F19" s="8">
        <v>1</v>
      </c>
      <c r="G19" s="9">
        <f>F19/E19</f>
        <v>1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26">
        <f t="shared" si="9"/>
        <v>1</v>
      </c>
      <c r="BB19" s="8">
        <f t="shared" si="10"/>
        <v>1</v>
      </c>
      <c r="BC19" s="23">
        <f t="shared" si="16"/>
        <v>1</v>
      </c>
    </row>
    <row r="20" spans="1:55">
      <c r="A20" s="7" t="s">
        <v>37</v>
      </c>
      <c r="B20" s="8">
        <v>2</v>
      </c>
      <c r="C20" s="8">
        <v>2</v>
      </c>
      <c r="D20" s="9">
        <f t="shared" si="15"/>
        <v>1</v>
      </c>
      <c r="E20" s="8"/>
      <c r="F20" s="8"/>
      <c r="G20" s="9"/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26">
        <f t="shared" si="9"/>
        <v>2</v>
      </c>
      <c r="BB20" s="8">
        <f t="shared" si="10"/>
        <v>2</v>
      </c>
      <c r="BC20" s="23">
        <f t="shared" si="16"/>
        <v>1</v>
      </c>
    </row>
    <row r="21" spans="1:55">
      <c r="A21" s="7" t="s">
        <v>38</v>
      </c>
      <c r="B21" s="8">
        <v>1</v>
      </c>
      <c r="C21" s="8">
        <v>1</v>
      </c>
      <c r="D21" s="9">
        <f t="shared" ref="D21:D26" si="17">C21/B21</f>
        <v>1</v>
      </c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26">
        <f t="shared" si="9"/>
        <v>1</v>
      </c>
      <c r="BB21" s="8">
        <f t="shared" si="10"/>
        <v>1</v>
      </c>
      <c r="BC21" s="23">
        <f t="shared" si="16"/>
        <v>1</v>
      </c>
    </row>
    <row r="22" spans="1:55">
      <c r="A22" s="10" t="s">
        <v>39</v>
      </c>
      <c r="B22" s="11">
        <f>SUM(B10:B21)</f>
        <v>464</v>
      </c>
      <c r="C22" s="11">
        <f>SUM(C10:C21)</f>
        <v>449</v>
      </c>
      <c r="D22" s="12">
        <f t="shared" si="17"/>
        <v>0.967672413793103</v>
      </c>
      <c r="E22" s="11">
        <f>SUM(E10:E21)</f>
        <v>81</v>
      </c>
      <c r="F22" s="11">
        <f>SUM(F10:F21)</f>
        <v>80</v>
      </c>
      <c r="G22" s="12">
        <f>F22/E22</f>
        <v>0.987654320987654</v>
      </c>
      <c r="H22" s="11"/>
      <c r="I22" s="11"/>
      <c r="J22" s="12"/>
      <c r="K22" s="11">
        <f>SUM(K10:K21)</f>
        <v>103</v>
      </c>
      <c r="L22" s="11">
        <f>SUM(L10:L21)</f>
        <v>96</v>
      </c>
      <c r="M22" s="12">
        <f t="shared" ref="M22:M26" si="18">L22/K22</f>
        <v>0.932038834951456</v>
      </c>
      <c r="N22" s="11">
        <f>SUM(N10:N21)</f>
        <v>54</v>
      </c>
      <c r="O22" s="11">
        <f>SUM(O10:O21)</f>
        <v>53</v>
      </c>
      <c r="P22" s="12">
        <f>O22/N22</f>
        <v>0.981481481481482</v>
      </c>
      <c r="Q22" s="11">
        <f>SUM(Q10:Q21)</f>
        <v>9</v>
      </c>
      <c r="R22" s="11">
        <f>SUM(R10:R21)</f>
        <v>7</v>
      </c>
      <c r="S22" s="12">
        <f>R22/Q22</f>
        <v>0.777777777777778</v>
      </c>
      <c r="T22" s="11"/>
      <c r="U22" s="11"/>
      <c r="V22" s="12"/>
      <c r="W22" s="11"/>
      <c r="X22" s="11"/>
      <c r="Y22" s="12"/>
      <c r="Z22" s="11">
        <f>SUM(Z10:Z21)</f>
        <v>14</v>
      </c>
      <c r="AA22" s="11">
        <f>SUM(AA10:AA21)</f>
        <v>13</v>
      </c>
      <c r="AB22" s="12">
        <f>AA22/Z22</f>
        <v>0.928571428571429</v>
      </c>
      <c r="AC22" s="11">
        <f>SUM(AC10:AC21)</f>
        <v>84</v>
      </c>
      <c r="AD22" s="11">
        <f>SUM(AD10:AD21)</f>
        <v>81</v>
      </c>
      <c r="AE22" s="12">
        <f t="shared" ref="AE22:AE27" si="19">AD22/AC22</f>
        <v>0.964285714285714</v>
      </c>
      <c r="AF22" s="11">
        <f>SUM(AF10:AF21)</f>
        <v>78</v>
      </c>
      <c r="AG22" s="11">
        <f>SUM(AG10:AG21)</f>
        <v>76</v>
      </c>
      <c r="AH22" s="12">
        <f>AG22/AF22</f>
        <v>0.974358974358974</v>
      </c>
      <c r="AI22" s="11">
        <f>SUM(AI10:AI21)</f>
        <v>76</v>
      </c>
      <c r="AJ22" s="11">
        <f>SUM(AJ10:AJ21)</f>
        <v>68</v>
      </c>
      <c r="AK22" s="12">
        <f>AJ22/AI22</f>
        <v>0.894736842105263</v>
      </c>
      <c r="AL22" s="11">
        <f>SUM(AL10:AL21)</f>
        <v>45</v>
      </c>
      <c r="AM22" s="11">
        <f>SUM(AM10:AM21)</f>
        <v>43</v>
      </c>
      <c r="AN22" s="12">
        <f t="shared" ref="AN22:AN24" si="20">AM22/AL22</f>
        <v>0.955555555555556</v>
      </c>
      <c r="AO22" s="11">
        <f>SUM(AO10:AO21)</f>
        <v>1</v>
      </c>
      <c r="AP22" s="11">
        <f>SUM(AP10:AP21)</f>
        <v>1</v>
      </c>
      <c r="AQ22" s="12">
        <f>AP22/AO22</f>
        <v>1</v>
      </c>
      <c r="AR22" s="11"/>
      <c r="AS22" s="11"/>
      <c r="AT22" s="12"/>
      <c r="AU22" s="11">
        <f>SUM(AU10:AU21)</f>
        <v>2</v>
      </c>
      <c r="AV22" s="11">
        <f>SUM(AV10:AV21)</f>
        <v>2</v>
      </c>
      <c r="AW22" s="12">
        <f>AV22/AU22</f>
        <v>1</v>
      </c>
      <c r="AX22" s="11">
        <f>SUM(AX10:AX21)</f>
        <v>4</v>
      </c>
      <c r="AY22" s="11">
        <f>SUM(AY10:AY21)</f>
        <v>4</v>
      </c>
      <c r="AZ22" s="12">
        <f t="shared" ref="AZ22:AZ24" si="21">AY22/AX22</f>
        <v>1</v>
      </c>
      <c r="BA22" s="24">
        <f t="shared" si="9"/>
        <v>1015</v>
      </c>
      <c r="BB22" s="11">
        <f t="shared" si="10"/>
        <v>973</v>
      </c>
      <c r="BC22" s="25">
        <f t="shared" si="16"/>
        <v>0.958620689655172</v>
      </c>
    </row>
    <row r="23" spans="1:55">
      <c r="A23" s="10" t="s">
        <v>40</v>
      </c>
      <c r="B23" s="11">
        <f>B9+B22</f>
        <v>555</v>
      </c>
      <c r="C23" s="11">
        <f>C9+C22</f>
        <v>526</v>
      </c>
      <c r="D23" s="12">
        <f t="shared" si="17"/>
        <v>0.947747747747748</v>
      </c>
      <c r="E23" s="11">
        <f>E9+E22</f>
        <v>317</v>
      </c>
      <c r="F23" s="11">
        <f>F9+F22</f>
        <v>297</v>
      </c>
      <c r="G23" s="12">
        <f>F23/E23</f>
        <v>0.936908517350158</v>
      </c>
      <c r="H23" s="11">
        <f>H9+H22</f>
        <v>12</v>
      </c>
      <c r="I23" s="11">
        <f>I9+I22</f>
        <v>5</v>
      </c>
      <c r="J23" s="12">
        <f>I23/H23</f>
        <v>0.416666666666667</v>
      </c>
      <c r="K23" s="11">
        <f>K9+K22</f>
        <v>372</v>
      </c>
      <c r="L23" s="11">
        <f>L9+L22</f>
        <v>297</v>
      </c>
      <c r="M23" s="12">
        <f t="shared" si="18"/>
        <v>0.798387096774194</v>
      </c>
      <c r="N23" s="11">
        <f>N9+N22</f>
        <v>129</v>
      </c>
      <c r="O23" s="11">
        <f>O9+O22</f>
        <v>121</v>
      </c>
      <c r="P23" s="12">
        <f>O23/N23</f>
        <v>0.937984496124031</v>
      </c>
      <c r="Q23" s="11">
        <f>Q9+Q22</f>
        <v>49</v>
      </c>
      <c r="R23" s="11">
        <f>R9+R22</f>
        <v>46</v>
      </c>
      <c r="S23" s="12">
        <f>R23/Q23</f>
        <v>0.938775510204082</v>
      </c>
      <c r="T23" s="11">
        <f>T9+T22</f>
        <v>57</v>
      </c>
      <c r="U23" s="11">
        <f>U9+U22</f>
        <v>43</v>
      </c>
      <c r="V23" s="12">
        <f>U23/T23</f>
        <v>0.754385964912281</v>
      </c>
      <c r="W23" s="11"/>
      <c r="X23" s="11"/>
      <c r="Y23" s="12"/>
      <c r="Z23" s="11">
        <f>Z9+Z22</f>
        <v>58</v>
      </c>
      <c r="AA23" s="11">
        <f>AA9+AA22</f>
        <v>48</v>
      </c>
      <c r="AB23" s="12">
        <f>AA23/Z23</f>
        <v>0.827586206896552</v>
      </c>
      <c r="AC23" s="11">
        <f>AC9+AC22</f>
        <v>120</v>
      </c>
      <c r="AD23" s="11">
        <f>AD9+AD22</f>
        <v>111</v>
      </c>
      <c r="AE23" s="12">
        <f t="shared" si="19"/>
        <v>0.925</v>
      </c>
      <c r="AF23" s="11">
        <f>AF9+AF22</f>
        <v>133</v>
      </c>
      <c r="AG23" s="11">
        <f>AG9+AG22</f>
        <v>126</v>
      </c>
      <c r="AH23" s="12">
        <f>AG23/AF23</f>
        <v>0.947368421052632</v>
      </c>
      <c r="AI23" s="11">
        <f>AI9+AI22</f>
        <v>125</v>
      </c>
      <c r="AJ23" s="11">
        <f>AJ9+AJ22</f>
        <v>101</v>
      </c>
      <c r="AK23" s="12">
        <f>AJ23/AI23</f>
        <v>0.808</v>
      </c>
      <c r="AL23" s="11">
        <f>AL9+AL22</f>
        <v>133</v>
      </c>
      <c r="AM23" s="11">
        <f>AM9+AM22</f>
        <v>108</v>
      </c>
      <c r="AN23" s="12">
        <f t="shared" si="20"/>
        <v>0.81203007518797</v>
      </c>
      <c r="AO23" s="11">
        <f>AO9+AO22</f>
        <v>14</v>
      </c>
      <c r="AP23" s="11">
        <f>AP9+AP22</f>
        <v>10</v>
      </c>
      <c r="AQ23" s="12">
        <f>AP23/AO23</f>
        <v>0.714285714285714</v>
      </c>
      <c r="AR23" s="11"/>
      <c r="AS23" s="11"/>
      <c r="AT23" s="12"/>
      <c r="AU23" s="11">
        <f>AU9+AU22</f>
        <v>2</v>
      </c>
      <c r="AV23" s="11">
        <f>AV9+AV22</f>
        <v>2</v>
      </c>
      <c r="AW23" s="12">
        <f>AV23/AU23</f>
        <v>1</v>
      </c>
      <c r="AX23" s="11">
        <f>AX9+AX22</f>
        <v>14</v>
      </c>
      <c r="AY23" s="11">
        <f>AY9+AY22</f>
        <v>13</v>
      </c>
      <c r="AZ23" s="12">
        <f t="shared" si="21"/>
        <v>0.928571428571429</v>
      </c>
      <c r="BA23" s="24">
        <f t="shared" si="9"/>
        <v>2090</v>
      </c>
      <c r="BB23" s="11">
        <f t="shared" si="10"/>
        <v>1854</v>
      </c>
      <c r="BC23" s="25">
        <f t="shared" si="16"/>
        <v>0.887081339712919</v>
      </c>
    </row>
    <row r="24" spans="1:55">
      <c r="A24" s="7" t="s">
        <v>41</v>
      </c>
      <c r="B24" s="8">
        <v>4</v>
      </c>
      <c r="C24" s="8">
        <v>4</v>
      </c>
      <c r="D24" s="9">
        <f t="shared" si="17"/>
        <v>1</v>
      </c>
      <c r="E24" s="8"/>
      <c r="F24" s="8"/>
      <c r="G24" s="9"/>
      <c r="H24" s="8"/>
      <c r="I24" s="8"/>
      <c r="J24" s="9"/>
      <c r="K24" s="8">
        <v>3</v>
      </c>
      <c r="L24" s="8">
        <v>0</v>
      </c>
      <c r="M24" s="9">
        <f t="shared" si="18"/>
        <v>0</v>
      </c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8">
        <v>5</v>
      </c>
      <c r="AD24" s="8">
        <v>3</v>
      </c>
      <c r="AE24" s="9">
        <f t="shared" si="19"/>
        <v>0.6</v>
      </c>
      <c r="AF24" s="8"/>
      <c r="AG24" s="8"/>
      <c r="AH24" s="9"/>
      <c r="AI24" s="8"/>
      <c r="AJ24" s="8"/>
      <c r="AK24" s="9"/>
      <c r="AL24" s="8">
        <v>1</v>
      </c>
      <c r="AM24" s="8">
        <v>1</v>
      </c>
      <c r="AN24" s="9">
        <f t="shared" si="20"/>
        <v>1</v>
      </c>
      <c r="AO24" s="8"/>
      <c r="AP24" s="8"/>
      <c r="AQ24" s="9"/>
      <c r="AR24" s="8"/>
      <c r="AS24" s="8"/>
      <c r="AT24" s="9"/>
      <c r="AU24" s="8"/>
      <c r="AV24" s="8"/>
      <c r="AW24" s="9"/>
      <c r="AX24" s="8">
        <v>6</v>
      </c>
      <c r="AY24" s="8">
        <v>5</v>
      </c>
      <c r="AZ24" s="9">
        <f t="shared" si="21"/>
        <v>0.833333333333333</v>
      </c>
      <c r="BA24" s="26">
        <f t="shared" si="9"/>
        <v>19</v>
      </c>
      <c r="BB24" s="8">
        <f t="shared" si="10"/>
        <v>13</v>
      </c>
      <c r="BC24" s="23">
        <f t="shared" si="16"/>
        <v>0.684210526315789</v>
      </c>
    </row>
    <row r="25" spans="1:55">
      <c r="A25" s="7" t="s">
        <v>42</v>
      </c>
      <c r="B25" s="8"/>
      <c r="C25" s="8"/>
      <c r="D25" s="9"/>
      <c r="E25" s="8"/>
      <c r="F25" s="8"/>
      <c r="G25" s="9"/>
      <c r="H25" s="8"/>
      <c r="I25" s="8"/>
      <c r="J25" s="9"/>
      <c r="K25" s="8">
        <v>1</v>
      </c>
      <c r="L25" s="8">
        <v>1</v>
      </c>
      <c r="M25" s="9">
        <f t="shared" si="18"/>
        <v>1</v>
      </c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>
        <v>1</v>
      </c>
      <c r="AG25" s="8">
        <v>0</v>
      </c>
      <c r="AH25" s="9">
        <f>AG25/AF25</f>
        <v>0</v>
      </c>
      <c r="AI25" s="8"/>
      <c r="AJ25" s="8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8"/>
      <c r="AV25" s="8"/>
      <c r="AW25" s="9"/>
      <c r="AX25" s="8"/>
      <c r="AY25" s="8"/>
      <c r="AZ25" s="9"/>
      <c r="BA25" s="26">
        <f t="shared" si="9"/>
        <v>2</v>
      </c>
      <c r="BB25" s="8">
        <f t="shared" si="10"/>
        <v>1</v>
      </c>
      <c r="BC25" s="23">
        <f t="shared" si="16"/>
        <v>0.5</v>
      </c>
    </row>
    <row r="26" spans="1:55">
      <c r="A26" s="7" t="s">
        <v>43</v>
      </c>
      <c r="B26" s="8">
        <v>12</v>
      </c>
      <c r="C26" s="8">
        <v>11</v>
      </c>
      <c r="D26" s="9">
        <f t="shared" si="17"/>
        <v>0.916666666666667</v>
      </c>
      <c r="E26" s="8"/>
      <c r="F26" s="8"/>
      <c r="G26" s="9"/>
      <c r="H26" s="8"/>
      <c r="I26" s="8"/>
      <c r="J26" s="9"/>
      <c r="K26" s="8">
        <v>6</v>
      </c>
      <c r="L26" s="8">
        <v>6</v>
      </c>
      <c r="M26" s="9">
        <f t="shared" si="18"/>
        <v>1</v>
      </c>
      <c r="N26" s="8"/>
      <c r="O26" s="8"/>
      <c r="P26" s="9"/>
      <c r="Q26" s="8">
        <v>1</v>
      </c>
      <c r="R26" s="8">
        <v>1</v>
      </c>
      <c r="S26" s="9">
        <f>R26/Q26</f>
        <v>1</v>
      </c>
      <c r="T26" s="8"/>
      <c r="U26" s="8"/>
      <c r="V26" s="9"/>
      <c r="W26" s="8"/>
      <c r="X26" s="8"/>
      <c r="Y26" s="9"/>
      <c r="Z26" s="8"/>
      <c r="AA26" s="8"/>
      <c r="AB26" s="9"/>
      <c r="AC26" s="8">
        <v>4</v>
      </c>
      <c r="AD26" s="8">
        <v>4</v>
      </c>
      <c r="AE26" s="9">
        <f t="shared" si="19"/>
        <v>1</v>
      </c>
      <c r="AF26" s="8">
        <v>3</v>
      </c>
      <c r="AG26" s="8">
        <v>3</v>
      </c>
      <c r="AH26" s="9">
        <f>AG26/AF26</f>
        <v>1</v>
      </c>
      <c r="AI26" s="8"/>
      <c r="AJ26" s="8"/>
      <c r="AK26" s="9"/>
      <c r="AL26" s="8"/>
      <c r="AM26" s="8"/>
      <c r="AN26" s="9"/>
      <c r="AO26" s="8">
        <v>1</v>
      </c>
      <c r="AP26" s="8">
        <v>1</v>
      </c>
      <c r="AQ26" s="9">
        <f>AP26/AO26</f>
        <v>1</v>
      </c>
      <c r="AR26" s="8"/>
      <c r="AS26" s="8"/>
      <c r="AT26" s="9"/>
      <c r="AU26" s="8"/>
      <c r="AV26" s="8"/>
      <c r="AW26" s="9"/>
      <c r="AX26" s="8"/>
      <c r="AY26" s="8"/>
      <c r="AZ26" s="9"/>
      <c r="BA26" s="26">
        <f t="shared" si="9"/>
        <v>27</v>
      </c>
      <c r="BB26" s="8">
        <f t="shared" si="10"/>
        <v>26</v>
      </c>
      <c r="BC26" s="23">
        <f t="shared" si="16"/>
        <v>0.962962962962963</v>
      </c>
    </row>
    <row r="27" spans="1:55">
      <c r="A27" s="7" t="s">
        <v>44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>
        <v>1</v>
      </c>
      <c r="AD27" s="8">
        <v>1</v>
      </c>
      <c r="AE27" s="9">
        <f t="shared" si="19"/>
        <v>1</v>
      </c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26">
        <f t="shared" si="9"/>
        <v>1</v>
      </c>
      <c r="BB27" s="8">
        <f t="shared" si="10"/>
        <v>1</v>
      </c>
      <c r="BC27" s="23">
        <f t="shared" si="16"/>
        <v>1</v>
      </c>
    </row>
    <row r="28" spans="1:55">
      <c r="A28" s="7" t="s">
        <v>45</v>
      </c>
      <c r="B28" s="8"/>
      <c r="C28" s="8"/>
      <c r="D28" s="9"/>
      <c r="E28" s="8"/>
      <c r="F28" s="8"/>
      <c r="G28" s="9"/>
      <c r="H28" s="8"/>
      <c r="I28" s="8"/>
      <c r="J28" s="9"/>
      <c r="K28" s="8">
        <v>1</v>
      </c>
      <c r="L28" s="8">
        <v>1</v>
      </c>
      <c r="M28" s="9">
        <f>L28/K28</f>
        <v>1</v>
      </c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26">
        <f t="shared" si="9"/>
        <v>1</v>
      </c>
      <c r="BB28" s="8">
        <f t="shared" si="10"/>
        <v>1</v>
      </c>
      <c r="BC28" s="23">
        <f t="shared" si="16"/>
        <v>1</v>
      </c>
    </row>
    <row r="29" spans="1:55">
      <c r="A29" s="10" t="s">
        <v>46</v>
      </c>
      <c r="B29" s="11">
        <f>SUM(B24:B28)</f>
        <v>16</v>
      </c>
      <c r="C29" s="11">
        <f>SUM(C24:C28)</f>
        <v>15</v>
      </c>
      <c r="D29" s="12">
        <f>C29/B29</f>
        <v>0.9375</v>
      </c>
      <c r="E29" s="11"/>
      <c r="F29" s="11"/>
      <c r="G29" s="12"/>
      <c r="H29" s="11"/>
      <c r="I29" s="11"/>
      <c r="J29" s="12"/>
      <c r="K29" s="11">
        <f>SUM(K24:K28)</f>
        <v>11</v>
      </c>
      <c r="L29" s="11">
        <f>SUM(L24:L28)</f>
        <v>8</v>
      </c>
      <c r="M29" s="12">
        <f>L29/K29</f>
        <v>0.727272727272727</v>
      </c>
      <c r="N29" s="11"/>
      <c r="O29" s="11"/>
      <c r="P29" s="12"/>
      <c r="Q29" s="11">
        <f>SUM(Q24:Q28)</f>
        <v>1</v>
      </c>
      <c r="R29" s="11">
        <f>SUM(R24:R28)</f>
        <v>1</v>
      </c>
      <c r="S29" s="12">
        <f>R29/Q29</f>
        <v>1</v>
      </c>
      <c r="T29" s="11"/>
      <c r="U29" s="11"/>
      <c r="V29" s="12"/>
      <c r="W29" s="11"/>
      <c r="X29" s="11"/>
      <c r="Y29" s="12"/>
      <c r="Z29" s="11"/>
      <c r="AA29" s="11"/>
      <c r="AB29" s="12"/>
      <c r="AC29" s="11">
        <f>SUM(AC24:AC28)</f>
        <v>10</v>
      </c>
      <c r="AD29" s="11">
        <f>SUM(AD24:AD28)</f>
        <v>8</v>
      </c>
      <c r="AE29" s="12">
        <f>AD29/AC29</f>
        <v>0.8</v>
      </c>
      <c r="AF29" s="11">
        <f>SUM(AF24:AF28)</f>
        <v>4</v>
      </c>
      <c r="AG29" s="11">
        <f>SUM(AG24:AG28)</f>
        <v>3</v>
      </c>
      <c r="AH29" s="12">
        <f>AG29/AF29</f>
        <v>0.75</v>
      </c>
      <c r="AI29" s="11"/>
      <c r="AJ29" s="11"/>
      <c r="AK29" s="12"/>
      <c r="AL29" s="11">
        <f>SUM(AL24:AL28)</f>
        <v>1</v>
      </c>
      <c r="AM29" s="11">
        <f>SUM(AM24:AM28)</f>
        <v>1</v>
      </c>
      <c r="AN29" s="12">
        <f>AM29/AL29</f>
        <v>1</v>
      </c>
      <c r="AO29" s="11">
        <f>SUM(AO24:AO28)</f>
        <v>1</v>
      </c>
      <c r="AP29" s="11">
        <f>SUM(AP24:AP28)</f>
        <v>1</v>
      </c>
      <c r="AQ29" s="12">
        <f>AP29/AO29</f>
        <v>1</v>
      </c>
      <c r="AR29" s="11"/>
      <c r="AS29" s="11"/>
      <c r="AT29" s="12"/>
      <c r="AU29" s="11"/>
      <c r="AV29" s="11"/>
      <c r="AW29" s="12"/>
      <c r="AX29" s="11">
        <f>SUM(AX24:AX28)</f>
        <v>6</v>
      </c>
      <c r="AY29" s="11">
        <f>SUM(AY24:AY28)</f>
        <v>5</v>
      </c>
      <c r="AZ29" s="12">
        <f>AY29/AX29</f>
        <v>0.833333333333333</v>
      </c>
      <c r="BA29" s="24">
        <f t="shared" si="9"/>
        <v>50</v>
      </c>
      <c r="BB29" s="11">
        <f t="shared" si="10"/>
        <v>42</v>
      </c>
      <c r="BC29" s="25">
        <f t="shared" si="16"/>
        <v>0.84</v>
      </c>
    </row>
    <row r="30" spans="1:55">
      <c r="A30" s="7" t="s">
        <v>47</v>
      </c>
      <c r="B30" s="8">
        <v>1</v>
      </c>
      <c r="C30" s="8">
        <v>1</v>
      </c>
      <c r="D30" s="9">
        <f>C30/B30</f>
        <v>1</v>
      </c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8">
        <v>16</v>
      </c>
      <c r="AD30" s="8">
        <v>14</v>
      </c>
      <c r="AE30" s="9">
        <f>AD30/AC30</f>
        <v>0.875</v>
      </c>
      <c r="AF30" s="8"/>
      <c r="AG30" s="8"/>
      <c r="AH30" s="9"/>
      <c r="AI30" s="8"/>
      <c r="AJ30" s="8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8"/>
      <c r="AV30" s="8"/>
      <c r="AW30" s="9"/>
      <c r="AX30" s="8"/>
      <c r="AY30" s="8"/>
      <c r="AZ30" s="9"/>
      <c r="BA30" s="26">
        <f t="shared" si="9"/>
        <v>17</v>
      </c>
      <c r="BB30" s="8">
        <f t="shared" si="10"/>
        <v>15</v>
      </c>
      <c r="BC30" s="23">
        <f t="shared" si="16"/>
        <v>0.882352941176471</v>
      </c>
    </row>
    <row r="31" spans="1:55">
      <c r="A31" s="7" t="s">
        <v>48</v>
      </c>
      <c r="B31" s="8">
        <v>4</v>
      </c>
      <c r="C31" s="8">
        <v>4</v>
      </c>
      <c r="D31" s="9">
        <f>C31/B31</f>
        <v>1</v>
      </c>
      <c r="E31" s="8"/>
      <c r="F31" s="8"/>
      <c r="G31" s="9"/>
      <c r="H31" s="8"/>
      <c r="I31" s="8"/>
      <c r="J31" s="9"/>
      <c r="K31" s="8">
        <v>6</v>
      </c>
      <c r="L31" s="8">
        <v>5</v>
      </c>
      <c r="M31" s="9">
        <f t="shared" ref="M31:M37" si="22">L31/K31</f>
        <v>0.833333333333333</v>
      </c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>
        <v>6</v>
      </c>
      <c r="AG31" s="8">
        <v>5</v>
      </c>
      <c r="AH31" s="9">
        <f>AG31/AF31</f>
        <v>0.833333333333333</v>
      </c>
      <c r="AI31" s="8"/>
      <c r="AJ31" s="8"/>
      <c r="AK31" s="9"/>
      <c r="AL31" s="8"/>
      <c r="AM31" s="8"/>
      <c r="AN31" s="9"/>
      <c r="AO31" s="8">
        <v>2</v>
      </c>
      <c r="AP31" s="8">
        <v>2</v>
      </c>
      <c r="AQ31" s="9">
        <f>AP31/AO31</f>
        <v>1</v>
      </c>
      <c r="AR31" s="8"/>
      <c r="AS31" s="8"/>
      <c r="AT31" s="9"/>
      <c r="AU31" s="8"/>
      <c r="AV31" s="8"/>
      <c r="AW31" s="9"/>
      <c r="AX31" s="8"/>
      <c r="AY31" s="8"/>
      <c r="AZ31" s="9"/>
      <c r="BA31" s="26">
        <f t="shared" si="9"/>
        <v>18</v>
      </c>
      <c r="BB31" s="8">
        <f t="shared" si="10"/>
        <v>16</v>
      </c>
      <c r="BC31" s="23">
        <f t="shared" si="16"/>
        <v>0.888888888888889</v>
      </c>
    </row>
    <row r="32" spans="1:55">
      <c r="A32" s="7" t="s">
        <v>49</v>
      </c>
      <c r="B32" s="8">
        <v>116</v>
      </c>
      <c r="C32" s="8">
        <v>114</v>
      </c>
      <c r="D32" s="9">
        <f>C32/B32</f>
        <v>0.982758620689655</v>
      </c>
      <c r="E32" s="8"/>
      <c r="F32" s="8"/>
      <c r="G32" s="9"/>
      <c r="H32" s="8"/>
      <c r="I32" s="8"/>
      <c r="J32" s="9"/>
      <c r="K32" s="8">
        <v>16</v>
      </c>
      <c r="L32" s="8">
        <v>16</v>
      </c>
      <c r="M32" s="9">
        <f t="shared" si="22"/>
        <v>1</v>
      </c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>
        <v>2</v>
      </c>
      <c r="AD32" s="8">
        <v>2</v>
      </c>
      <c r="AE32" s="9">
        <f>AD32/AC32</f>
        <v>1</v>
      </c>
      <c r="AF32" s="8">
        <v>4</v>
      </c>
      <c r="AG32" s="8">
        <v>4</v>
      </c>
      <c r="AH32" s="9">
        <f>AG32/AF32</f>
        <v>1</v>
      </c>
      <c r="AI32" s="8"/>
      <c r="AJ32" s="8"/>
      <c r="AK32" s="9"/>
      <c r="AL32" s="8"/>
      <c r="AM32" s="8"/>
      <c r="AN32" s="9"/>
      <c r="AO32" s="8">
        <v>1</v>
      </c>
      <c r="AP32" s="8">
        <v>1</v>
      </c>
      <c r="AQ32" s="9">
        <f>AP32/AO32</f>
        <v>1</v>
      </c>
      <c r="AR32" s="8"/>
      <c r="AS32" s="8"/>
      <c r="AT32" s="9"/>
      <c r="AU32" s="8"/>
      <c r="AV32" s="8"/>
      <c r="AW32" s="9"/>
      <c r="AX32" s="8"/>
      <c r="AY32" s="8"/>
      <c r="AZ32" s="9"/>
      <c r="BA32" s="26">
        <f t="shared" si="9"/>
        <v>139</v>
      </c>
      <c r="BB32" s="8">
        <f t="shared" si="10"/>
        <v>137</v>
      </c>
      <c r="BC32" s="23">
        <f t="shared" si="16"/>
        <v>0.985611510791367</v>
      </c>
    </row>
    <row r="33" spans="1:55">
      <c r="A33" s="7" t="s">
        <v>50</v>
      </c>
      <c r="B33" s="8">
        <v>5</v>
      </c>
      <c r="C33" s="8">
        <v>4</v>
      </c>
      <c r="D33" s="9">
        <f>C33/B33</f>
        <v>0.8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>
        <v>2</v>
      </c>
      <c r="AD33" s="8">
        <v>2</v>
      </c>
      <c r="AE33" s="9">
        <f>AD33/AC33</f>
        <v>1</v>
      </c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26">
        <f t="shared" si="9"/>
        <v>7</v>
      </c>
      <c r="BB33" s="8">
        <f t="shared" si="10"/>
        <v>6</v>
      </c>
      <c r="BC33" s="23">
        <f t="shared" si="16"/>
        <v>0.857142857142857</v>
      </c>
    </row>
    <row r="34" spans="1:55">
      <c r="A34" s="7" t="s">
        <v>51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26"/>
      <c r="BB34" s="8"/>
      <c r="BC34" s="23"/>
    </row>
    <row r="35" spans="1:55">
      <c r="A35" s="10" t="s">
        <v>52</v>
      </c>
      <c r="B35" s="11">
        <f>SUM(B30:B34)</f>
        <v>126</v>
      </c>
      <c r="C35" s="11">
        <f>SUM(C30:C34)</f>
        <v>123</v>
      </c>
      <c r="D35" s="12">
        <f t="shared" ref="D35:D39" si="23">C35/B35</f>
        <v>0.976190476190476</v>
      </c>
      <c r="E35" s="11"/>
      <c r="F35" s="11"/>
      <c r="G35" s="12"/>
      <c r="H35" s="11"/>
      <c r="I35" s="11"/>
      <c r="J35" s="12"/>
      <c r="K35" s="11">
        <f>SUM(K30:K34)</f>
        <v>22</v>
      </c>
      <c r="L35" s="11">
        <f>SUM(L30:L34)</f>
        <v>21</v>
      </c>
      <c r="M35" s="12">
        <f t="shared" si="22"/>
        <v>0.954545454545455</v>
      </c>
      <c r="N35" s="11"/>
      <c r="O35" s="11"/>
      <c r="P35" s="12"/>
      <c r="Q35" s="11"/>
      <c r="R35" s="11"/>
      <c r="S35" s="12"/>
      <c r="T35" s="11"/>
      <c r="U35" s="11"/>
      <c r="V35" s="12"/>
      <c r="W35" s="11"/>
      <c r="X35" s="11"/>
      <c r="Y35" s="12"/>
      <c r="Z35" s="11"/>
      <c r="AA35" s="11"/>
      <c r="AB35" s="12"/>
      <c r="AC35" s="11">
        <f>SUM(AC30:AC34)</f>
        <v>20</v>
      </c>
      <c r="AD35" s="11">
        <f>SUM(AD30:AD34)</f>
        <v>18</v>
      </c>
      <c r="AE35" s="12">
        <f t="shared" ref="AE35:AE40" si="24">AD35/AC35</f>
        <v>0.9</v>
      </c>
      <c r="AF35" s="11">
        <f>SUM(AF30:AF34)</f>
        <v>10</v>
      </c>
      <c r="AG35" s="11">
        <f>SUM(AG30:AG34)</f>
        <v>9</v>
      </c>
      <c r="AH35" s="12">
        <f t="shared" ref="AH35:AH39" si="25">AG35/AF35</f>
        <v>0.9</v>
      </c>
      <c r="AI35" s="11"/>
      <c r="AJ35" s="11"/>
      <c r="AK35" s="12"/>
      <c r="AL35" s="11"/>
      <c r="AM35" s="11"/>
      <c r="AN35" s="12"/>
      <c r="AO35" s="11">
        <f>SUM(AO30:AO34)</f>
        <v>3</v>
      </c>
      <c r="AP35" s="11">
        <f>SUM(AP30:AP34)</f>
        <v>3</v>
      </c>
      <c r="AQ35" s="12">
        <f>AP35/AO35</f>
        <v>1</v>
      </c>
      <c r="AR35" s="11"/>
      <c r="AS35" s="11"/>
      <c r="AT35" s="12"/>
      <c r="AU35" s="11"/>
      <c r="AV35" s="11"/>
      <c r="AW35" s="12"/>
      <c r="AX35" s="11"/>
      <c r="AY35" s="11"/>
      <c r="AZ35" s="12"/>
      <c r="BA35" s="24">
        <f t="shared" si="9"/>
        <v>181</v>
      </c>
      <c r="BB35" s="11">
        <f t="shared" si="10"/>
        <v>174</v>
      </c>
      <c r="BC35" s="25">
        <f t="shared" ref="BC35:BC46" si="26">BB35/BA35</f>
        <v>0.961325966850829</v>
      </c>
    </row>
    <row r="36" spans="1:55">
      <c r="A36" s="10" t="s">
        <v>53</v>
      </c>
      <c r="B36" s="11">
        <f>B29+B35</f>
        <v>142</v>
      </c>
      <c r="C36" s="11">
        <f>C29+C35</f>
        <v>138</v>
      </c>
      <c r="D36" s="12">
        <f t="shared" si="23"/>
        <v>0.971830985915493</v>
      </c>
      <c r="E36" s="11"/>
      <c r="F36" s="11"/>
      <c r="G36" s="12"/>
      <c r="H36" s="11"/>
      <c r="I36" s="11"/>
      <c r="J36" s="12"/>
      <c r="K36" s="11">
        <f>K29+K35</f>
        <v>33</v>
      </c>
      <c r="L36" s="11">
        <f>L29+L35</f>
        <v>29</v>
      </c>
      <c r="M36" s="12">
        <f t="shared" si="22"/>
        <v>0.878787878787879</v>
      </c>
      <c r="N36" s="11"/>
      <c r="O36" s="11"/>
      <c r="P36" s="12"/>
      <c r="Q36" s="11">
        <f>Q29+Q35</f>
        <v>1</v>
      </c>
      <c r="R36" s="11">
        <f>R29+R35</f>
        <v>1</v>
      </c>
      <c r="S36" s="12">
        <f>R36/Q36</f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AC29+AC35</f>
        <v>30</v>
      </c>
      <c r="AD36" s="11">
        <f>AD29+AD35</f>
        <v>26</v>
      </c>
      <c r="AE36" s="12">
        <f t="shared" si="24"/>
        <v>0.866666666666667</v>
      </c>
      <c r="AF36" s="11">
        <f>AF29+AF35</f>
        <v>14</v>
      </c>
      <c r="AG36" s="11">
        <f>AG29+AG35</f>
        <v>12</v>
      </c>
      <c r="AH36" s="12">
        <f t="shared" si="25"/>
        <v>0.857142857142857</v>
      </c>
      <c r="AI36" s="11"/>
      <c r="AJ36" s="11"/>
      <c r="AK36" s="12"/>
      <c r="AL36" s="11">
        <f>AL29+AL35</f>
        <v>1</v>
      </c>
      <c r="AM36" s="11">
        <f>AM29+AM35</f>
        <v>1</v>
      </c>
      <c r="AN36" s="12">
        <f>AM36/AL36</f>
        <v>1</v>
      </c>
      <c r="AO36" s="11">
        <f>AO29+AO35</f>
        <v>4</v>
      </c>
      <c r="AP36" s="11">
        <f>AP29+AP35</f>
        <v>4</v>
      </c>
      <c r="AQ36" s="12">
        <f>AP36/AO36</f>
        <v>1</v>
      </c>
      <c r="AR36" s="11"/>
      <c r="AS36" s="11"/>
      <c r="AT36" s="12"/>
      <c r="AU36" s="11"/>
      <c r="AV36" s="11"/>
      <c r="AW36" s="12"/>
      <c r="AX36" s="11">
        <f>AX29+AX35</f>
        <v>6</v>
      </c>
      <c r="AY36" s="11">
        <f>AY29+AY35</f>
        <v>5</v>
      </c>
      <c r="AZ36" s="12">
        <f>AY36/AX36</f>
        <v>0.833333333333333</v>
      </c>
      <c r="BA36" s="24">
        <f t="shared" si="9"/>
        <v>231</v>
      </c>
      <c r="BB36" s="11">
        <f t="shared" si="10"/>
        <v>216</v>
      </c>
      <c r="BC36" s="25">
        <f t="shared" si="26"/>
        <v>0.935064935064935</v>
      </c>
    </row>
    <row r="37" spans="1:55">
      <c r="A37" s="7" t="s">
        <v>54</v>
      </c>
      <c r="B37" s="8">
        <v>2</v>
      </c>
      <c r="C37" s="8">
        <v>2</v>
      </c>
      <c r="D37" s="9">
        <f t="shared" si="23"/>
        <v>1</v>
      </c>
      <c r="E37" s="8"/>
      <c r="F37" s="8"/>
      <c r="G37" s="9"/>
      <c r="H37" s="8"/>
      <c r="I37" s="8"/>
      <c r="J37" s="9"/>
      <c r="K37" s="8">
        <v>2</v>
      </c>
      <c r="L37" s="8">
        <v>1</v>
      </c>
      <c r="M37" s="9">
        <f t="shared" si="22"/>
        <v>0.5</v>
      </c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8">
        <v>5</v>
      </c>
      <c r="AD37" s="8">
        <v>5</v>
      </c>
      <c r="AE37" s="9">
        <f t="shared" si="24"/>
        <v>1</v>
      </c>
      <c r="AF37" s="8"/>
      <c r="AG37" s="8"/>
      <c r="AH37" s="9"/>
      <c r="AI37" s="8"/>
      <c r="AJ37" s="8"/>
      <c r="AK37" s="9"/>
      <c r="AL37" s="8">
        <v>1</v>
      </c>
      <c r="AM37" s="8">
        <v>0</v>
      </c>
      <c r="AN37" s="9">
        <f>AM37/AL37</f>
        <v>0</v>
      </c>
      <c r="AO37" s="8"/>
      <c r="AP37" s="8"/>
      <c r="AQ37" s="9"/>
      <c r="AR37" s="8"/>
      <c r="AS37" s="8"/>
      <c r="AT37" s="9"/>
      <c r="AU37" s="8"/>
      <c r="AV37" s="8"/>
      <c r="AW37" s="9"/>
      <c r="AX37" s="8">
        <v>3</v>
      </c>
      <c r="AY37" s="8">
        <v>3</v>
      </c>
      <c r="AZ37" s="9">
        <f>AY37/AX37</f>
        <v>1</v>
      </c>
      <c r="BA37" s="26">
        <f t="shared" si="9"/>
        <v>13</v>
      </c>
      <c r="BB37" s="8">
        <f t="shared" si="10"/>
        <v>11</v>
      </c>
      <c r="BC37" s="23">
        <f t="shared" si="26"/>
        <v>0.846153846153846</v>
      </c>
    </row>
    <row r="38" spans="1:55">
      <c r="A38" s="7" t="s">
        <v>55</v>
      </c>
      <c r="B38" s="8">
        <v>9</v>
      </c>
      <c r="C38" s="8">
        <v>9</v>
      </c>
      <c r="D38" s="9">
        <f t="shared" si="23"/>
        <v>1</v>
      </c>
      <c r="E38" s="8"/>
      <c r="F38" s="8"/>
      <c r="G38" s="9"/>
      <c r="H38" s="8"/>
      <c r="I38" s="8"/>
      <c r="J38" s="9"/>
      <c r="K38" s="8">
        <v>2</v>
      </c>
      <c r="L38" s="8">
        <v>1</v>
      </c>
      <c r="M38" s="9">
        <f t="shared" ref="M38:M45" si="27">L38/K38</f>
        <v>0.5</v>
      </c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>
        <v>1</v>
      </c>
      <c r="AD38" s="8">
        <v>1</v>
      </c>
      <c r="AE38" s="9">
        <f t="shared" si="24"/>
        <v>1</v>
      </c>
      <c r="AF38" s="8">
        <v>5</v>
      </c>
      <c r="AG38" s="8">
        <v>4</v>
      </c>
      <c r="AH38" s="9">
        <f t="shared" si="25"/>
        <v>0.8</v>
      </c>
      <c r="AI38" s="8"/>
      <c r="AJ38" s="8"/>
      <c r="AK38" s="9"/>
      <c r="AL38" s="8"/>
      <c r="AM38" s="8"/>
      <c r="AN38" s="9"/>
      <c r="AO38" s="8"/>
      <c r="AP38" s="8"/>
      <c r="AQ38" s="9"/>
      <c r="AR38" s="8"/>
      <c r="AS38" s="8"/>
      <c r="AT38" s="9"/>
      <c r="AU38" s="8"/>
      <c r="AV38" s="8"/>
      <c r="AW38" s="9"/>
      <c r="AX38" s="8"/>
      <c r="AY38" s="8"/>
      <c r="AZ38" s="9"/>
      <c r="BA38" s="26">
        <f t="shared" si="9"/>
        <v>17</v>
      </c>
      <c r="BB38" s="8">
        <f t="shared" si="10"/>
        <v>15</v>
      </c>
      <c r="BC38" s="23">
        <f t="shared" si="26"/>
        <v>0.882352941176471</v>
      </c>
    </row>
    <row r="39" spans="1:55">
      <c r="A39" s="7" t="s">
        <v>56</v>
      </c>
      <c r="B39" s="8">
        <v>17</v>
      </c>
      <c r="C39" s="8">
        <v>15</v>
      </c>
      <c r="D39" s="9">
        <f t="shared" si="23"/>
        <v>0.882352941176471</v>
      </c>
      <c r="E39" s="8"/>
      <c r="F39" s="8"/>
      <c r="G39" s="9"/>
      <c r="H39" s="8"/>
      <c r="I39" s="8"/>
      <c r="J39" s="9"/>
      <c r="K39" s="8">
        <v>51</v>
      </c>
      <c r="L39" s="8">
        <v>31</v>
      </c>
      <c r="M39" s="9">
        <f t="shared" si="27"/>
        <v>0.607843137254902</v>
      </c>
      <c r="N39" s="8"/>
      <c r="O39" s="8"/>
      <c r="P39" s="9"/>
      <c r="Q39" s="8">
        <v>3</v>
      </c>
      <c r="R39" s="8">
        <v>3</v>
      </c>
      <c r="S39" s="9">
        <f>R39/Q39</f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>
        <v>7</v>
      </c>
      <c r="AD39" s="8">
        <v>7</v>
      </c>
      <c r="AE39" s="9">
        <f t="shared" si="24"/>
        <v>1</v>
      </c>
      <c r="AF39" s="8">
        <v>2</v>
      </c>
      <c r="AG39" s="8">
        <v>2</v>
      </c>
      <c r="AH39" s="9">
        <f t="shared" si="25"/>
        <v>1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>
        <v>1</v>
      </c>
      <c r="AY39" s="8">
        <v>1</v>
      </c>
      <c r="AZ39" s="9">
        <f>AY39/AX39</f>
        <v>1</v>
      </c>
      <c r="BA39" s="26">
        <f t="shared" si="9"/>
        <v>81</v>
      </c>
      <c r="BB39" s="8">
        <f t="shared" si="10"/>
        <v>59</v>
      </c>
      <c r="BC39" s="23">
        <f t="shared" si="26"/>
        <v>0.728395061728395</v>
      </c>
    </row>
    <row r="40" spans="1:55">
      <c r="A40" s="7" t="s">
        <v>57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v>2</v>
      </c>
      <c r="AD40" s="8">
        <v>2</v>
      </c>
      <c r="AE40" s="9">
        <f t="shared" si="24"/>
        <v>1</v>
      </c>
      <c r="AF40" s="8"/>
      <c r="AG40" s="8"/>
      <c r="AH40" s="9"/>
      <c r="AI40" s="8"/>
      <c r="AJ40" s="8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8"/>
      <c r="AV40" s="8"/>
      <c r="AW40" s="9"/>
      <c r="AX40" s="8"/>
      <c r="AY40" s="8"/>
      <c r="AZ40" s="9"/>
      <c r="BA40" s="26">
        <f t="shared" si="9"/>
        <v>2</v>
      </c>
      <c r="BB40" s="8">
        <f t="shared" si="10"/>
        <v>2</v>
      </c>
      <c r="BC40" s="23">
        <f t="shared" si="26"/>
        <v>1</v>
      </c>
    </row>
    <row r="41" spans="1:55">
      <c r="A41" s="7" t="s">
        <v>58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>
        <v>3</v>
      </c>
      <c r="R41" s="8">
        <v>3</v>
      </c>
      <c r="S41" s="9">
        <f>R41/Q41</f>
        <v>1</v>
      </c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26">
        <f t="shared" si="9"/>
        <v>3</v>
      </c>
      <c r="BB41" s="8">
        <f t="shared" si="10"/>
        <v>3</v>
      </c>
      <c r="BC41" s="23">
        <f t="shared" si="26"/>
        <v>1</v>
      </c>
    </row>
    <row r="42" spans="1:55">
      <c r="A42" s="10" t="s">
        <v>59</v>
      </c>
      <c r="B42" s="11">
        <f>SUM(B37:B41)</f>
        <v>28</v>
      </c>
      <c r="C42" s="11">
        <f>SUM(C37:C41)</f>
        <v>26</v>
      </c>
      <c r="D42" s="12">
        <f>C42/B42</f>
        <v>0.928571428571429</v>
      </c>
      <c r="E42" s="11"/>
      <c r="F42" s="11"/>
      <c r="G42" s="12"/>
      <c r="H42" s="11"/>
      <c r="I42" s="11"/>
      <c r="J42" s="12"/>
      <c r="K42" s="11">
        <f>SUM(K37:K41)</f>
        <v>55</v>
      </c>
      <c r="L42" s="11">
        <f>SUM(L37:L41)</f>
        <v>33</v>
      </c>
      <c r="M42" s="12">
        <f t="shared" si="27"/>
        <v>0.6</v>
      </c>
      <c r="N42" s="11"/>
      <c r="O42" s="11"/>
      <c r="P42" s="12"/>
      <c r="Q42" s="11">
        <f>SUM(Q37:Q41)</f>
        <v>6</v>
      </c>
      <c r="R42" s="11">
        <f>SUM(R37:R41)</f>
        <v>6</v>
      </c>
      <c r="S42" s="12">
        <f>R42/Q42</f>
        <v>1</v>
      </c>
      <c r="T42" s="11"/>
      <c r="U42" s="11"/>
      <c r="V42" s="12"/>
      <c r="W42" s="11"/>
      <c r="X42" s="11"/>
      <c r="Y42" s="12"/>
      <c r="Z42" s="11"/>
      <c r="AA42" s="11"/>
      <c r="AB42" s="12"/>
      <c r="AC42" s="11">
        <f>SUM(AC37:AC41)</f>
        <v>15</v>
      </c>
      <c r="AD42" s="11">
        <f>SUM(AD37:AD41)</f>
        <v>15</v>
      </c>
      <c r="AE42" s="12">
        <f>AD42/AC42</f>
        <v>1</v>
      </c>
      <c r="AF42" s="11">
        <f>SUM(AF37:AF41)</f>
        <v>7</v>
      </c>
      <c r="AG42" s="11">
        <f>SUM(AG37:AG41)</f>
        <v>6</v>
      </c>
      <c r="AH42" s="12">
        <f>AG42/AF42</f>
        <v>0.857142857142857</v>
      </c>
      <c r="AI42" s="11"/>
      <c r="AJ42" s="11"/>
      <c r="AK42" s="12"/>
      <c r="AL42" s="11">
        <f>SUM(AL37:AL41)</f>
        <v>1</v>
      </c>
      <c r="AM42" s="11">
        <f>SUM(AM37:AM41)</f>
        <v>0</v>
      </c>
      <c r="AN42" s="12">
        <f>AM42/AL42</f>
        <v>0</v>
      </c>
      <c r="AO42" s="11"/>
      <c r="AP42" s="11"/>
      <c r="AQ42" s="12"/>
      <c r="AR42" s="11"/>
      <c r="AS42" s="11"/>
      <c r="AT42" s="12"/>
      <c r="AU42" s="11"/>
      <c r="AV42" s="11"/>
      <c r="AW42" s="12"/>
      <c r="AX42" s="11">
        <f>SUM(AX37:AX41)</f>
        <v>4</v>
      </c>
      <c r="AY42" s="11">
        <f>SUM(AY37:AY41)</f>
        <v>4</v>
      </c>
      <c r="AZ42" s="12">
        <f>AY42/AX42</f>
        <v>1</v>
      </c>
      <c r="BA42" s="24">
        <f t="shared" si="9"/>
        <v>116</v>
      </c>
      <c r="BB42" s="11">
        <f t="shared" si="10"/>
        <v>90</v>
      </c>
      <c r="BC42" s="25">
        <f t="shared" si="26"/>
        <v>0.775862068965517</v>
      </c>
    </row>
    <row r="43" spans="1:55">
      <c r="A43" s="7" t="s">
        <v>60</v>
      </c>
      <c r="B43" s="8"/>
      <c r="C43" s="8"/>
      <c r="D43" s="9"/>
      <c r="E43" s="8"/>
      <c r="F43" s="8"/>
      <c r="G43" s="9"/>
      <c r="H43" s="8"/>
      <c r="I43" s="8"/>
      <c r="J43" s="9"/>
      <c r="K43" s="8">
        <v>3</v>
      </c>
      <c r="L43" s="8">
        <v>1</v>
      </c>
      <c r="M43" s="9">
        <f t="shared" si="27"/>
        <v>0.333333333333333</v>
      </c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8">
        <v>12</v>
      </c>
      <c r="AD43" s="8">
        <v>10</v>
      </c>
      <c r="AE43" s="9">
        <f>AD43/AC43</f>
        <v>0.833333333333333</v>
      </c>
      <c r="AF43" s="8"/>
      <c r="AG43" s="8"/>
      <c r="AH43" s="9"/>
      <c r="AI43" s="8"/>
      <c r="AJ43" s="8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8"/>
      <c r="AV43" s="8"/>
      <c r="AW43" s="9"/>
      <c r="AX43" s="8"/>
      <c r="AY43" s="8"/>
      <c r="AZ43" s="9"/>
      <c r="BA43" s="26">
        <f t="shared" si="9"/>
        <v>15</v>
      </c>
      <c r="BB43" s="8">
        <f t="shared" si="10"/>
        <v>11</v>
      </c>
      <c r="BC43" s="23">
        <f t="shared" si="26"/>
        <v>0.733333333333333</v>
      </c>
    </row>
    <row r="44" spans="1:55">
      <c r="A44" s="7" t="s">
        <v>61</v>
      </c>
      <c r="B44" s="8">
        <v>4</v>
      </c>
      <c r="C44" s="8">
        <v>4</v>
      </c>
      <c r="D44" s="9">
        <f>C44/B44</f>
        <v>1</v>
      </c>
      <c r="E44" s="8"/>
      <c r="F44" s="8"/>
      <c r="G44" s="9"/>
      <c r="H44" s="8"/>
      <c r="I44" s="8"/>
      <c r="J44" s="9"/>
      <c r="K44" s="8">
        <v>10</v>
      </c>
      <c r="L44" s="8">
        <v>10</v>
      </c>
      <c r="M44" s="9">
        <f t="shared" si="27"/>
        <v>1</v>
      </c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8</v>
      </c>
      <c r="AG44" s="8">
        <v>7</v>
      </c>
      <c r="AH44" s="9">
        <f>AG44/AF44</f>
        <v>0.875</v>
      </c>
      <c r="AI44" s="8"/>
      <c r="AJ44" s="8"/>
      <c r="AK44" s="9"/>
      <c r="AL44" s="8"/>
      <c r="AM44" s="8"/>
      <c r="AN44" s="9"/>
      <c r="AO44" s="8">
        <v>5</v>
      </c>
      <c r="AP44" s="8">
        <v>5</v>
      </c>
      <c r="AQ44" s="9">
        <f>AP44/AO44</f>
        <v>1</v>
      </c>
      <c r="AR44" s="8"/>
      <c r="AS44" s="8"/>
      <c r="AT44" s="9"/>
      <c r="AU44" s="8"/>
      <c r="AV44" s="8"/>
      <c r="AW44" s="9"/>
      <c r="AX44" s="8"/>
      <c r="AY44" s="8"/>
      <c r="AZ44" s="9"/>
      <c r="BA44" s="26">
        <f t="shared" si="9"/>
        <v>27</v>
      </c>
      <c r="BB44" s="8">
        <f t="shared" si="10"/>
        <v>26</v>
      </c>
      <c r="BC44" s="23">
        <f t="shared" si="26"/>
        <v>0.962962962962963</v>
      </c>
    </row>
    <row r="45" spans="1:55">
      <c r="A45" s="7" t="s">
        <v>62</v>
      </c>
      <c r="B45" s="8">
        <v>153</v>
      </c>
      <c r="C45" s="8">
        <v>128</v>
      </c>
      <c r="D45" s="9">
        <f>C45/B45</f>
        <v>0.836601307189543</v>
      </c>
      <c r="E45" s="8"/>
      <c r="F45" s="8"/>
      <c r="G45" s="9"/>
      <c r="H45" s="8"/>
      <c r="I45" s="8"/>
      <c r="J45" s="9"/>
      <c r="K45" s="8">
        <v>19</v>
      </c>
      <c r="L45" s="8">
        <v>19</v>
      </c>
      <c r="M45" s="9">
        <f t="shared" si="27"/>
        <v>1</v>
      </c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>
        <v>35</v>
      </c>
      <c r="AD45" s="8">
        <v>34</v>
      </c>
      <c r="AE45" s="9">
        <f>AD45/AC45</f>
        <v>0.971428571428571</v>
      </c>
      <c r="AF45" s="8">
        <v>6</v>
      </c>
      <c r="AG45" s="8">
        <v>5</v>
      </c>
      <c r="AH45" s="9">
        <f>AG45/AF45</f>
        <v>0.833333333333333</v>
      </c>
      <c r="AI45" s="8"/>
      <c r="AJ45" s="8"/>
      <c r="AK45" s="9"/>
      <c r="AL45" s="8"/>
      <c r="AM45" s="8"/>
      <c r="AN45" s="9"/>
      <c r="AO45" s="8">
        <v>1</v>
      </c>
      <c r="AP45" s="8">
        <v>1</v>
      </c>
      <c r="AQ45" s="9">
        <f t="shared" ref="AQ45:AQ51" si="28">AP45/AO45</f>
        <v>1</v>
      </c>
      <c r="AR45" s="8"/>
      <c r="AS45" s="8"/>
      <c r="AT45" s="9"/>
      <c r="AU45" s="8"/>
      <c r="AV45" s="8"/>
      <c r="AW45" s="9"/>
      <c r="AX45" s="8"/>
      <c r="AY45" s="8"/>
      <c r="AZ45" s="9"/>
      <c r="BA45" s="26">
        <f t="shared" si="9"/>
        <v>214</v>
      </c>
      <c r="BB45" s="8">
        <f t="shared" si="10"/>
        <v>187</v>
      </c>
      <c r="BC45" s="23">
        <f t="shared" si="26"/>
        <v>0.873831775700935</v>
      </c>
    </row>
    <row r="46" spans="1:55">
      <c r="A46" s="7" t="s">
        <v>63</v>
      </c>
      <c r="B46" s="8">
        <v>5</v>
      </c>
      <c r="C46" s="8">
        <v>5</v>
      </c>
      <c r="D46" s="9">
        <f>C46/B46</f>
        <v>1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>
        <v>1</v>
      </c>
      <c r="AD46" s="8">
        <v>1</v>
      </c>
      <c r="AE46" s="9">
        <f>AD46/AC46</f>
        <v>1</v>
      </c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26">
        <f t="shared" si="9"/>
        <v>6</v>
      </c>
      <c r="BB46" s="8">
        <f t="shared" si="10"/>
        <v>6</v>
      </c>
      <c r="BC46" s="23">
        <f t="shared" si="26"/>
        <v>1</v>
      </c>
    </row>
    <row r="47" spans="1:55">
      <c r="A47" s="7" t="s">
        <v>64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26"/>
      <c r="BB47" s="8"/>
      <c r="BC47" s="23"/>
    </row>
    <row r="48" spans="1:55">
      <c r="A48" s="10" t="s">
        <v>65</v>
      </c>
      <c r="B48" s="11">
        <f>SUM(B43:B47)</f>
        <v>162</v>
      </c>
      <c r="C48" s="11">
        <f>SUM(C43:C47)</f>
        <v>137</v>
      </c>
      <c r="D48" s="12">
        <f>C48/B48</f>
        <v>0.845679012345679</v>
      </c>
      <c r="E48" s="11"/>
      <c r="F48" s="11"/>
      <c r="G48" s="12"/>
      <c r="H48" s="11"/>
      <c r="I48" s="11"/>
      <c r="J48" s="12"/>
      <c r="K48" s="11">
        <f>SUM(K43:K47)</f>
        <v>32</v>
      </c>
      <c r="L48" s="11">
        <f>SUM(L43:L47)</f>
        <v>30</v>
      </c>
      <c r="M48" s="12">
        <f>L48/K48</f>
        <v>0.9375</v>
      </c>
      <c r="N48" s="11"/>
      <c r="O48" s="11"/>
      <c r="P48" s="12"/>
      <c r="Q48" s="11"/>
      <c r="R48" s="11"/>
      <c r="S48" s="12"/>
      <c r="T48" s="11"/>
      <c r="U48" s="11"/>
      <c r="V48" s="12"/>
      <c r="W48" s="11"/>
      <c r="X48" s="11"/>
      <c r="Y48" s="12"/>
      <c r="Z48" s="11"/>
      <c r="AA48" s="11"/>
      <c r="AB48" s="12"/>
      <c r="AC48" s="11">
        <f>SUM(AC43:AC47)</f>
        <v>48</v>
      </c>
      <c r="AD48" s="11">
        <f>SUM(AD43:AD47)</f>
        <v>45</v>
      </c>
      <c r="AE48" s="12">
        <f>AD48/AC48</f>
        <v>0.9375</v>
      </c>
      <c r="AF48" s="11">
        <f>SUM(AF43:AF47)</f>
        <v>14</v>
      </c>
      <c r="AG48" s="11">
        <f>SUM(AG43:AG47)</f>
        <v>12</v>
      </c>
      <c r="AH48" s="12">
        <f>AG48/AF48</f>
        <v>0.857142857142857</v>
      </c>
      <c r="AI48" s="11"/>
      <c r="AJ48" s="11"/>
      <c r="AK48" s="12"/>
      <c r="AL48" s="11"/>
      <c r="AM48" s="11"/>
      <c r="AN48" s="12"/>
      <c r="AO48" s="11">
        <f>SUM(AO43:AO47)</f>
        <v>6</v>
      </c>
      <c r="AP48" s="11">
        <f>SUM(AP43:AP47)</f>
        <v>6</v>
      </c>
      <c r="AQ48" s="12">
        <f t="shared" si="28"/>
        <v>1</v>
      </c>
      <c r="AR48" s="11"/>
      <c r="AS48" s="11"/>
      <c r="AT48" s="12"/>
      <c r="AU48" s="11"/>
      <c r="AV48" s="11"/>
      <c r="AW48" s="12"/>
      <c r="AX48" s="11"/>
      <c r="AY48" s="11"/>
      <c r="AZ48" s="12"/>
      <c r="BA48" s="24">
        <f t="shared" si="9"/>
        <v>262</v>
      </c>
      <c r="BB48" s="11">
        <f t="shared" si="10"/>
        <v>230</v>
      </c>
      <c r="BC48" s="25">
        <f>BB48/BA48</f>
        <v>0.877862595419847</v>
      </c>
    </row>
    <row r="49" spans="1:55">
      <c r="A49" s="10" t="s">
        <v>66</v>
      </c>
      <c r="B49" s="11">
        <f>B42+B48</f>
        <v>190</v>
      </c>
      <c r="C49" s="11">
        <f>C42+C48</f>
        <v>163</v>
      </c>
      <c r="D49" s="12">
        <f>C49/B49</f>
        <v>0.857894736842105</v>
      </c>
      <c r="E49" s="11"/>
      <c r="F49" s="11"/>
      <c r="G49" s="12"/>
      <c r="H49" s="11"/>
      <c r="I49" s="11"/>
      <c r="J49" s="12"/>
      <c r="K49" s="11">
        <f>K42+K48</f>
        <v>87</v>
      </c>
      <c r="L49" s="11">
        <f>L42+L48</f>
        <v>63</v>
      </c>
      <c r="M49" s="12">
        <f>L49/K49</f>
        <v>0.724137931034483</v>
      </c>
      <c r="N49" s="11"/>
      <c r="O49" s="11"/>
      <c r="P49" s="12"/>
      <c r="Q49" s="11">
        <f>Q42+Q48</f>
        <v>6</v>
      </c>
      <c r="R49" s="11">
        <f>R42+R48</f>
        <v>6</v>
      </c>
      <c r="S49" s="12">
        <f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AC42+AC48</f>
        <v>63</v>
      </c>
      <c r="AD49" s="11">
        <f>AD42+AD48</f>
        <v>60</v>
      </c>
      <c r="AE49" s="12">
        <f>AD49/AC49</f>
        <v>0.952380952380952</v>
      </c>
      <c r="AF49" s="11">
        <f>AF42+AF48</f>
        <v>21</v>
      </c>
      <c r="AG49" s="11">
        <f>AG42+AG48</f>
        <v>18</v>
      </c>
      <c r="AH49" s="12">
        <f>AG49/AF49</f>
        <v>0.857142857142857</v>
      </c>
      <c r="AI49" s="11"/>
      <c r="AJ49" s="11"/>
      <c r="AK49" s="12"/>
      <c r="AL49" s="11">
        <f>AL42+AL48</f>
        <v>1</v>
      </c>
      <c r="AM49" s="11">
        <f>AM42+AM48</f>
        <v>0</v>
      </c>
      <c r="AN49" s="12">
        <f t="shared" ref="AN49:AN51" si="29">AM49/AL49</f>
        <v>0</v>
      </c>
      <c r="AO49" s="11">
        <f>AO42+AO48</f>
        <v>6</v>
      </c>
      <c r="AP49" s="11">
        <f>AP42+AP48</f>
        <v>6</v>
      </c>
      <c r="AQ49" s="12">
        <f t="shared" si="28"/>
        <v>1</v>
      </c>
      <c r="AR49" s="11"/>
      <c r="AS49" s="11"/>
      <c r="AT49" s="12"/>
      <c r="AU49" s="11"/>
      <c r="AV49" s="11"/>
      <c r="AW49" s="12"/>
      <c r="AX49" s="11">
        <f>AX42+AX48</f>
        <v>4</v>
      </c>
      <c r="AY49" s="11">
        <f>AY42+AY48</f>
        <v>4</v>
      </c>
      <c r="AZ49" s="12">
        <f>AY49/AX49</f>
        <v>1</v>
      </c>
      <c r="BA49" s="24">
        <f t="shared" si="9"/>
        <v>378</v>
      </c>
      <c r="BB49" s="11">
        <f t="shared" si="10"/>
        <v>320</v>
      </c>
      <c r="BC49" s="25">
        <f>BB49/BA49</f>
        <v>0.846560846560847</v>
      </c>
    </row>
    <row r="50" customHeight="1" spans="1:55">
      <c r="A50" s="10" t="s">
        <v>67</v>
      </c>
      <c r="B50" s="11">
        <f>B36+B49</f>
        <v>332</v>
      </c>
      <c r="C50" s="11">
        <f>C36+C49</f>
        <v>301</v>
      </c>
      <c r="D50" s="12">
        <f>C50/B50</f>
        <v>0.906626506024096</v>
      </c>
      <c r="E50" s="11"/>
      <c r="F50" s="11"/>
      <c r="G50" s="12"/>
      <c r="H50" s="11"/>
      <c r="I50" s="11"/>
      <c r="J50" s="12"/>
      <c r="K50" s="11">
        <f>K36+K49</f>
        <v>120</v>
      </c>
      <c r="L50" s="11">
        <f>L36+L49</f>
        <v>92</v>
      </c>
      <c r="M50" s="12">
        <f>L50/K50</f>
        <v>0.766666666666667</v>
      </c>
      <c r="N50" s="11"/>
      <c r="O50" s="11"/>
      <c r="P50" s="12"/>
      <c r="Q50" s="11">
        <f>Q36+Q49</f>
        <v>7</v>
      </c>
      <c r="R50" s="11">
        <f>R36+R49</f>
        <v>7</v>
      </c>
      <c r="S50" s="12">
        <f>R50/Q50</f>
        <v>1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>AC36+AC49</f>
        <v>93</v>
      </c>
      <c r="AD50" s="11">
        <f>AD36+AD49</f>
        <v>86</v>
      </c>
      <c r="AE50" s="12">
        <f>AD50/AC50</f>
        <v>0.924731182795699</v>
      </c>
      <c r="AF50" s="11">
        <f>AF36+AF49</f>
        <v>35</v>
      </c>
      <c r="AG50" s="11">
        <f>AG36+AG49</f>
        <v>30</v>
      </c>
      <c r="AH50" s="12">
        <f>AG50/AF50</f>
        <v>0.857142857142857</v>
      </c>
      <c r="AI50" s="11"/>
      <c r="AJ50" s="11"/>
      <c r="AK50" s="12"/>
      <c r="AL50" s="11">
        <f>AL36+AL49</f>
        <v>2</v>
      </c>
      <c r="AM50" s="11">
        <f>AM36+AM49</f>
        <v>1</v>
      </c>
      <c r="AN50" s="12">
        <f t="shared" si="29"/>
        <v>0.5</v>
      </c>
      <c r="AO50" s="11">
        <f>AO36+AO49</f>
        <v>10</v>
      </c>
      <c r="AP50" s="11">
        <f>AP36+AP49</f>
        <v>10</v>
      </c>
      <c r="AQ50" s="12">
        <f t="shared" si="28"/>
        <v>1</v>
      </c>
      <c r="AR50" s="11"/>
      <c r="AS50" s="11"/>
      <c r="AT50" s="12"/>
      <c r="AU50" s="11"/>
      <c r="AV50" s="11"/>
      <c r="AW50" s="12"/>
      <c r="AX50" s="11">
        <f>AX36+AX49</f>
        <v>10</v>
      </c>
      <c r="AY50" s="11">
        <f>AY36+AY49</f>
        <v>9</v>
      </c>
      <c r="AZ50" s="12">
        <f>AY50/AX50</f>
        <v>0.9</v>
      </c>
      <c r="BA50" s="24">
        <f t="shared" si="9"/>
        <v>609</v>
      </c>
      <c r="BB50" s="11">
        <f t="shared" si="10"/>
        <v>536</v>
      </c>
      <c r="BC50" s="25">
        <f>BB50/BA50</f>
        <v>0.880131362889984</v>
      </c>
    </row>
    <row r="51" customHeight="1" spans="1:55">
      <c r="A51" s="10" t="s">
        <v>68</v>
      </c>
      <c r="B51" s="11">
        <f>B23+B50</f>
        <v>887</v>
      </c>
      <c r="C51" s="11">
        <f>C23+C50</f>
        <v>827</v>
      </c>
      <c r="D51" s="12">
        <f>C51/B51</f>
        <v>0.932356257046223</v>
      </c>
      <c r="E51" s="11">
        <f>E23+E50</f>
        <v>317</v>
      </c>
      <c r="F51" s="11">
        <f>F23+F50</f>
        <v>297</v>
      </c>
      <c r="G51" s="12">
        <f>F51/E51</f>
        <v>0.936908517350158</v>
      </c>
      <c r="H51" s="11">
        <f>H23+H50</f>
        <v>12</v>
      </c>
      <c r="I51" s="11">
        <f>I23+I50</f>
        <v>5</v>
      </c>
      <c r="J51" s="12">
        <f>I51/H51</f>
        <v>0.416666666666667</v>
      </c>
      <c r="K51" s="11">
        <f>K23+K50</f>
        <v>492</v>
      </c>
      <c r="L51" s="11">
        <f>L23+L50</f>
        <v>389</v>
      </c>
      <c r="M51" s="12">
        <f>L51/K51</f>
        <v>0.790650406504065</v>
      </c>
      <c r="N51" s="11">
        <f>N23+N50</f>
        <v>129</v>
      </c>
      <c r="O51" s="11">
        <f>O23+O50</f>
        <v>121</v>
      </c>
      <c r="P51" s="12">
        <f>O51/N51</f>
        <v>0.937984496124031</v>
      </c>
      <c r="Q51" s="11">
        <f>Q23+Q50</f>
        <v>56</v>
      </c>
      <c r="R51" s="11">
        <f>R23+R50</f>
        <v>53</v>
      </c>
      <c r="S51" s="12">
        <f>R51/Q51</f>
        <v>0.946428571428571</v>
      </c>
      <c r="T51" s="11">
        <f>T23+T50</f>
        <v>57</v>
      </c>
      <c r="U51" s="11">
        <f>U23+U50</f>
        <v>43</v>
      </c>
      <c r="V51" s="12">
        <f>U51/T51</f>
        <v>0.754385964912281</v>
      </c>
      <c r="W51" s="11"/>
      <c r="X51" s="11"/>
      <c r="Y51" s="12"/>
      <c r="Z51" s="11">
        <f>Z23+Z50</f>
        <v>58</v>
      </c>
      <c r="AA51" s="11">
        <f>AA23+AA50</f>
        <v>48</v>
      </c>
      <c r="AB51" s="12">
        <f>AA51/Z51</f>
        <v>0.827586206896552</v>
      </c>
      <c r="AC51" s="11">
        <f>AC23+AC50</f>
        <v>213</v>
      </c>
      <c r="AD51" s="11">
        <f>AD23+AD50</f>
        <v>197</v>
      </c>
      <c r="AE51" s="12">
        <f>AD51/AC51</f>
        <v>0.924882629107981</v>
      </c>
      <c r="AF51" s="11">
        <f>AF23+AF50</f>
        <v>168</v>
      </c>
      <c r="AG51" s="11">
        <f>AG23+AG50</f>
        <v>156</v>
      </c>
      <c r="AH51" s="12">
        <f>AG51/AF51</f>
        <v>0.928571428571429</v>
      </c>
      <c r="AI51" s="11">
        <f>AI23+AI50</f>
        <v>125</v>
      </c>
      <c r="AJ51" s="11">
        <f>AJ23+AJ50</f>
        <v>101</v>
      </c>
      <c r="AK51" s="12">
        <f>AJ51/AI51</f>
        <v>0.808</v>
      </c>
      <c r="AL51" s="11">
        <f>AL23+AL50</f>
        <v>135</v>
      </c>
      <c r="AM51" s="11">
        <f>AM23+AM50</f>
        <v>109</v>
      </c>
      <c r="AN51" s="12">
        <f t="shared" si="29"/>
        <v>0.807407407407407</v>
      </c>
      <c r="AO51" s="11">
        <f>AO23+AO50</f>
        <v>24</v>
      </c>
      <c r="AP51" s="11">
        <f>AP23+AP50</f>
        <v>20</v>
      </c>
      <c r="AQ51" s="12">
        <f t="shared" si="28"/>
        <v>0.833333333333333</v>
      </c>
      <c r="AR51" s="11"/>
      <c r="AS51" s="11"/>
      <c r="AT51" s="12"/>
      <c r="AU51" s="11">
        <f>AU23+AU50</f>
        <v>2</v>
      </c>
      <c r="AV51" s="11">
        <f>AV23+AV50</f>
        <v>2</v>
      </c>
      <c r="AW51" s="12">
        <f>AV51/AU51</f>
        <v>1</v>
      </c>
      <c r="AX51" s="11">
        <f>AX23+AX50</f>
        <v>24</v>
      </c>
      <c r="AY51" s="11">
        <f>AY23+AY50</f>
        <v>22</v>
      </c>
      <c r="AZ51" s="12">
        <f>AY51/AX51</f>
        <v>0.916666666666667</v>
      </c>
      <c r="BA51" s="27">
        <f t="shared" si="9"/>
        <v>2699</v>
      </c>
      <c r="BB51" s="28">
        <f t="shared" si="10"/>
        <v>2390</v>
      </c>
      <c r="BC51" s="29">
        <f>BB51/BA51</f>
        <v>0.885513153019637</v>
      </c>
    </row>
    <row r="52" ht="60" customHeight="1" spans="1:55">
      <c r="A52" s="13" t="s">
        <v>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</row>
  </sheetData>
  <mergeCells count="21">
    <mergeCell ref="A1:BC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A52:BC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5月</vt:lpstr>
      <vt:lpstr>6月</vt:lpstr>
      <vt:lpstr>上半年</vt:lpstr>
      <vt:lpstr>7月</vt:lpstr>
      <vt:lpstr>8月</vt:lpstr>
      <vt:lpstr>9月</vt:lpstr>
      <vt:lpstr>10月</vt:lpstr>
      <vt:lpstr>11月</vt:lpstr>
      <vt:lpstr>12月</vt:lpstr>
      <vt:lpstr>全年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Administrator</cp:lastModifiedBy>
  <dcterms:created xsi:type="dcterms:W3CDTF">2019-12-20T16:20:00Z</dcterms:created>
  <cp:lastPrinted>2019-12-31T15:55:00Z</cp:lastPrinted>
  <dcterms:modified xsi:type="dcterms:W3CDTF">2022-12-29T09:25:50Z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6F4809C01E814AE9A7980B76602D196D</vt:lpwstr>
  </property>
</Properties>
</file>